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360" tabRatio="944" activeTab="0"/>
  </bookViews>
  <sheets>
    <sheet name="Cat Scratch Final placings" sheetId="1" r:id="rId1"/>
    <sheet name="Cat Handicap Final Placings" sheetId="2" r:id="rId2"/>
    <sheet name="Cat S 1 2 3" sheetId="3" r:id="rId3"/>
    <sheet name="Cat S 4 5 6" sheetId="4" r:id="rId4"/>
    <sheet name="Cat H 1 2 3" sheetId="5" r:id="rId5"/>
    <sheet name="Cat H 4 5 6 " sheetId="6" r:id="rId6"/>
    <sheet name="Corrected time work sheet" sheetId="7" r:id="rId7"/>
    <sheet name="Computation of Handicaps" sheetId="8" r:id="rId8"/>
    <sheet name="Personal Handicaps" sheetId="9" r:id="rId9"/>
  </sheets>
  <definedNames>
    <definedName name="_xlnm.Print_Area" localSheetId="8">'Personal Handicaps'!$A$1:$B$18</definedName>
  </definedNames>
  <calcPr fullCalcOnLoad="1"/>
</workbook>
</file>

<file path=xl/sharedStrings.xml><?xml version="1.0" encoding="utf-8"?>
<sst xmlns="http://schemas.openxmlformats.org/spreadsheetml/2006/main" count="476" uniqueCount="175">
  <si>
    <t>Hobie 16</t>
  </si>
  <si>
    <t>Date</t>
  </si>
  <si>
    <t>Prindle 16</t>
  </si>
  <si>
    <t>Boat</t>
  </si>
  <si>
    <t>Seconds</t>
  </si>
  <si>
    <t>Race 1</t>
  </si>
  <si>
    <t>Race 2</t>
  </si>
  <si>
    <t>Race 3</t>
  </si>
  <si>
    <t>Hobie 18</t>
  </si>
  <si>
    <t>Nacra 5.5</t>
  </si>
  <si>
    <t>Old Hobie 16,s</t>
  </si>
  <si>
    <t>Klaus &amp; Dave H16</t>
  </si>
  <si>
    <t>Club Hobie 16</t>
  </si>
  <si>
    <t>Club Prindle 16</t>
  </si>
  <si>
    <t>CH16</t>
  </si>
  <si>
    <t>CP16</t>
  </si>
  <si>
    <t>H18</t>
  </si>
  <si>
    <t>KDH16</t>
  </si>
  <si>
    <t>OH16</t>
  </si>
  <si>
    <t>NA5.5</t>
  </si>
  <si>
    <t>Race 4</t>
  </si>
  <si>
    <t>Race 5</t>
  </si>
  <si>
    <t>Race 6</t>
  </si>
  <si>
    <t>ULO Regatta</t>
  </si>
  <si>
    <t>Club Standard Handicap</t>
  </si>
  <si>
    <t>Club Hobie 16 weighting</t>
  </si>
  <si>
    <t>Old Hobie 16 weighting</t>
  </si>
  <si>
    <t>Old Hobie 18 weighting</t>
  </si>
  <si>
    <t>Club Prindle 16 weighting</t>
  </si>
  <si>
    <t>All Private Boats weighting</t>
  </si>
  <si>
    <t>Computed Boat Handicaps</t>
  </si>
  <si>
    <t>Computed Handicap</t>
  </si>
  <si>
    <t>Boat Code</t>
  </si>
  <si>
    <t>Nacra 5.5 weighting</t>
  </si>
  <si>
    <t>Enter value</t>
  </si>
  <si>
    <t>Elapsed Time in minutes</t>
  </si>
  <si>
    <t>Difference in seconds</t>
  </si>
  <si>
    <t>Advantage / deduction against the Club H16</t>
  </si>
  <si>
    <t>Eligible components</t>
  </si>
  <si>
    <t>Factors Applied</t>
  </si>
  <si>
    <t>Equivalent Time in minutes compared against the Club H16 (Positive = time to gain against a H16)</t>
  </si>
  <si>
    <t>Private Hobie 16</t>
  </si>
  <si>
    <t>Mins</t>
  </si>
  <si>
    <t>Secs</t>
  </si>
  <si>
    <t>Overall</t>
  </si>
  <si>
    <t>Corrected Time Scratch</t>
  </si>
  <si>
    <t>Enter Actual Time</t>
  </si>
  <si>
    <t>Factor</t>
  </si>
  <si>
    <t>Advantage to the P16 for 60m of racing</t>
  </si>
  <si>
    <t>Corrected Time Handicap</t>
  </si>
  <si>
    <t>Enter Personal Handicap</t>
  </si>
  <si>
    <t>Race</t>
  </si>
  <si>
    <t>Notes</t>
  </si>
  <si>
    <t>Actual Time</t>
  </si>
  <si>
    <t>Corrected Time Seconds</t>
  </si>
  <si>
    <t>Points</t>
  </si>
  <si>
    <t>Place</t>
  </si>
  <si>
    <t>Helm</t>
  </si>
  <si>
    <t>Cat Scratch</t>
  </si>
  <si>
    <t>Cat Handicap</t>
  </si>
  <si>
    <t>Handicap</t>
  </si>
  <si>
    <t>Rodger</t>
  </si>
  <si>
    <t>Dave Rogers</t>
  </si>
  <si>
    <t xml:space="preserve">Rob </t>
  </si>
  <si>
    <t>Bernard</t>
  </si>
  <si>
    <t>Frank</t>
  </si>
  <si>
    <t>Mike</t>
  </si>
  <si>
    <t xml:space="preserve">Klaus </t>
  </si>
  <si>
    <t xml:space="preserve">Dave </t>
  </si>
  <si>
    <t xml:space="preserve">Volker </t>
  </si>
  <si>
    <t xml:space="preserve">Jean Michel </t>
  </si>
  <si>
    <t xml:space="preserve">Roderick </t>
  </si>
  <si>
    <t xml:space="preserve">Victoria </t>
  </si>
  <si>
    <t xml:space="preserve">Frans </t>
  </si>
  <si>
    <t xml:space="preserve">Huw </t>
  </si>
  <si>
    <t>Personal Handicap Summary Table</t>
  </si>
  <si>
    <t>Factored Handicaps</t>
  </si>
  <si>
    <t>Advantage to the slower boat respectively for 60m of racing</t>
  </si>
  <si>
    <t>2m 4s</t>
  </si>
  <si>
    <t>124s</t>
  </si>
  <si>
    <t>m &amp; s</t>
  </si>
  <si>
    <t>167s</t>
  </si>
  <si>
    <t>4m 40s</t>
  </si>
  <si>
    <t>7m 45s</t>
  </si>
  <si>
    <t>185s</t>
  </si>
  <si>
    <t>9s</t>
  </si>
  <si>
    <t>2m 13s</t>
  </si>
  <si>
    <t>Huw</t>
  </si>
  <si>
    <t>55m 07s</t>
  </si>
  <si>
    <t>50m 21s</t>
  </si>
  <si>
    <t>Rob</t>
  </si>
  <si>
    <t>53m 04s</t>
  </si>
  <si>
    <t>52m 13s</t>
  </si>
  <si>
    <t>Victoria</t>
  </si>
  <si>
    <t>49m 31s</t>
  </si>
  <si>
    <t>49m 44s</t>
  </si>
  <si>
    <t>JM</t>
  </si>
  <si>
    <t>49m 26s</t>
  </si>
  <si>
    <t>Dave R</t>
  </si>
  <si>
    <t>53m 48s</t>
  </si>
  <si>
    <t>Frans</t>
  </si>
  <si>
    <t>DNF</t>
  </si>
  <si>
    <t>48m 01s</t>
  </si>
  <si>
    <t>Volker</t>
  </si>
  <si>
    <t>48m 25s</t>
  </si>
  <si>
    <t>Roderik</t>
  </si>
  <si>
    <t>48m 54s</t>
  </si>
  <si>
    <t>Dave C</t>
  </si>
  <si>
    <t>45m 16s</t>
  </si>
  <si>
    <t>Klaus</t>
  </si>
  <si>
    <t>51m 49s</t>
  </si>
  <si>
    <t>DNF Missed mark C</t>
  </si>
  <si>
    <t>DNF - Missed mark B</t>
  </si>
  <si>
    <t>57m 08s</t>
  </si>
  <si>
    <t>54m 0s</t>
  </si>
  <si>
    <t>57m 45s</t>
  </si>
  <si>
    <t>47m 11s</t>
  </si>
  <si>
    <t>53m 07s</t>
  </si>
  <si>
    <t>48m 56s</t>
  </si>
  <si>
    <t>57m 32s</t>
  </si>
  <si>
    <t>53m 26s</t>
  </si>
  <si>
    <t>50m 34s</t>
  </si>
  <si>
    <t>47m 32s</t>
  </si>
  <si>
    <t>50m 57s</t>
  </si>
  <si>
    <t>46m 16s</t>
  </si>
  <si>
    <t>47m 41s</t>
  </si>
  <si>
    <t>DNS</t>
  </si>
  <si>
    <t>33m 48s</t>
  </si>
  <si>
    <t>33m 26s</t>
  </si>
  <si>
    <t>40m 41s</t>
  </si>
  <si>
    <t>36m 24s</t>
  </si>
  <si>
    <t>32m 20s</t>
  </si>
  <si>
    <t>37m 45s</t>
  </si>
  <si>
    <t>33m 15s</t>
  </si>
  <si>
    <t>30m 38s</t>
  </si>
  <si>
    <t>33m 58s</t>
  </si>
  <si>
    <t>36m 42s</t>
  </si>
  <si>
    <t>30m 26s</t>
  </si>
  <si>
    <t>36m 50s</t>
  </si>
  <si>
    <t>DNC</t>
  </si>
  <si>
    <t>RTD</t>
  </si>
  <si>
    <t>50m 45s</t>
  </si>
  <si>
    <t>55m 39s</t>
  </si>
  <si>
    <t>48m 08s</t>
  </si>
  <si>
    <t>50m 52s</t>
  </si>
  <si>
    <t>49m 28s</t>
  </si>
  <si>
    <t>48m 09s</t>
  </si>
  <si>
    <t>DSQ</t>
  </si>
  <si>
    <t>44m 46s</t>
  </si>
  <si>
    <t>56m 44s</t>
  </si>
  <si>
    <t>47m 59s</t>
  </si>
  <si>
    <t>46m 28s</t>
  </si>
  <si>
    <t>49m 57s</t>
  </si>
  <si>
    <t>51m 02s</t>
  </si>
  <si>
    <t>57m 55s</t>
  </si>
  <si>
    <t>43m 22s</t>
  </si>
  <si>
    <t>53m 45s</t>
  </si>
  <si>
    <t>48m 39s</t>
  </si>
  <si>
    <t>47m 18s</t>
  </si>
  <si>
    <t>45m 49s</t>
  </si>
  <si>
    <t>31m 33s</t>
  </si>
  <si>
    <t>26m 11s</t>
  </si>
  <si>
    <t>29m 18s</t>
  </si>
  <si>
    <t>29m 31s</t>
  </si>
  <si>
    <t>DNF - did not cross the finishing line</t>
  </si>
  <si>
    <t>DNF - Exceeded the  time limit</t>
  </si>
  <si>
    <t>18th October</t>
  </si>
  <si>
    <t>Total Race 1, 2, 3</t>
  </si>
  <si>
    <t>Total Race 4, 5, 6</t>
  </si>
  <si>
    <t>Worst Result</t>
  </si>
  <si>
    <t>Grand Total</t>
  </si>
  <si>
    <t>Final Total less one discard</t>
  </si>
  <si>
    <t>17th / 18th October</t>
  </si>
  <si>
    <t>Final Standings</t>
  </si>
  <si>
    <t>17th October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</si>
</sst>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%"/>
    <numFmt numFmtId="167" formatCode="0.000"/>
    <numFmt numFmtId="168" formatCode="0.000%"/>
  </numFmts>
  <fonts count="21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i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26"/>
      <color indexed="12"/>
      <name val="Arial"/>
      <family val="2"/>
    </font>
    <font>
      <sz val="14"/>
      <name val="Arial"/>
      <family val="0"/>
    </font>
    <font>
      <i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2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1" fontId="12" fillId="4" borderId="9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4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7" fontId="18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7.28125" style="0" customWidth="1"/>
    <col min="4" max="4" width="18.7109375" style="0" customWidth="1"/>
    <col min="5" max="5" width="15.7109375" style="0" customWidth="1"/>
    <col min="6" max="6" width="7.28125" style="0" customWidth="1"/>
    <col min="7" max="8" width="14.421875" style="0" customWidth="1"/>
    <col min="9" max="9" width="3.7109375" style="0" customWidth="1"/>
    <col min="10" max="10" width="3.57421875" style="0" customWidth="1"/>
    <col min="11" max="11" width="20.140625" style="0" customWidth="1"/>
    <col min="12" max="12" width="3.140625" style="0" customWidth="1"/>
    <col min="13" max="13" width="13.421875" style="0" customWidth="1"/>
  </cols>
  <sheetData>
    <row r="1" spans="1:13" ht="15.75" customHeight="1">
      <c r="A1" s="74" t="s">
        <v>51</v>
      </c>
      <c r="B1" s="84" t="s">
        <v>1</v>
      </c>
      <c r="C1" s="51"/>
      <c r="D1" s="111" t="s">
        <v>173</v>
      </c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5.75" customHeight="1">
      <c r="A2" s="102" t="s">
        <v>58</v>
      </c>
      <c r="B2" s="100" t="s">
        <v>172</v>
      </c>
      <c r="C2" s="53"/>
      <c r="D2" s="114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5.75" customHeight="1">
      <c r="A3" s="103"/>
      <c r="B3" s="100"/>
      <c r="C3" s="53"/>
      <c r="D3" s="114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15.75" customHeight="1">
      <c r="A4" s="104"/>
      <c r="B4" s="100"/>
      <c r="C4" s="54"/>
      <c r="D4" s="117"/>
      <c r="E4" s="118"/>
      <c r="F4" s="118"/>
      <c r="G4" s="118"/>
      <c r="H4" s="118"/>
      <c r="I4" s="118"/>
      <c r="J4" s="118"/>
      <c r="K4" s="118"/>
      <c r="L4" s="118"/>
      <c r="M4" s="119"/>
    </row>
    <row r="5" spans="1:13" ht="9.75" customHeight="1">
      <c r="A5" s="59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8"/>
    </row>
    <row r="6" spans="1:13" ht="23.25">
      <c r="A6" s="59"/>
      <c r="I6" s="56"/>
      <c r="J6" s="60"/>
      <c r="K6" s="61"/>
      <c r="L6" s="61"/>
      <c r="M6" s="62"/>
    </row>
    <row r="7" spans="1:13" ht="63.75" customHeight="1">
      <c r="A7" s="64" t="s">
        <v>57</v>
      </c>
      <c r="B7" s="83" t="s">
        <v>167</v>
      </c>
      <c r="C7" s="52"/>
      <c r="D7" s="52" t="s">
        <v>57</v>
      </c>
      <c r="E7" s="83" t="s">
        <v>168</v>
      </c>
      <c r="F7" s="52"/>
      <c r="G7" s="52" t="s">
        <v>170</v>
      </c>
      <c r="H7" s="52" t="s">
        <v>169</v>
      </c>
      <c r="I7" s="56"/>
      <c r="J7" s="60"/>
      <c r="K7" s="52" t="s">
        <v>171</v>
      </c>
      <c r="L7" s="56"/>
      <c r="M7" s="63" t="s">
        <v>56</v>
      </c>
    </row>
    <row r="8" spans="1:13" ht="28.5" customHeight="1">
      <c r="A8" s="64" t="s">
        <v>65</v>
      </c>
      <c r="B8" s="83">
        <f>+'Cat S 1 2 3'!M9</f>
        <v>10</v>
      </c>
      <c r="C8" s="52"/>
      <c r="D8" s="52" t="s">
        <v>65</v>
      </c>
      <c r="E8" s="83">
        <f>+'Cat S 4 5 6'!M8</f>
        <v>3</v>
      </c>
      <c r="F8" s="55"/>
      <c r="G8" s="55">
        <f aca="true" t="shared" si="0" ref="G8:G21">SUM(B8+E8)</f>
        <v>13</v>
      </c>
      <c r="H8" s="52">
        <v>6</v>
      </c>
      <c r="I8" s="56"/>
      <c r="J8" s="56"/>
      <c r="K8" s="55">
        <f aca="true" t="shared" si="1" ref="K8:K21">SUM(G8-H8)</f>
        <v>7</v>
      </c>
      <c r="L8" s="65"/>
      <c r="M8" s="66">
        <v>1</v>
      </c>
    </row>
    <row r="9" spans="1:13" ht="28.5" customHeight="1">
      <c r="A9" s="64" t="s">
        <v>107</v>
      </c>
      <c r="B9" s="83">
        <f>+'Cat S 1 2 3'!M8</f>
        <v>3</v>
      </c>
      <c r="C9" s="52"/>
      <c r="D9" s="52" t="s">
        <v>107</v>
      </c>
      <c r="E9" s="83">
        <f>+'Cat S 4 5 6'!M9</f>
        <v>9</v>
      </c>
      <c r="F9" s="55"/>
      <c r="G9" s="55">
        <f t="shared" si="0"/>
        <v>12</v>
      </c>
      <c r="H9" s="52">
        <v>4</v>
      </c>
      <c r="I9" s="56"/>
      <c r="J9" s="56"/>
      <c r="K9" s="55">
        <f t="shared" si="1"/>
        <v>8</v>
      </c>
      <c r="L9" s="65"/>
      <c r="M9" s="66">
        <v>2</v>
      </c>
    </row>
    <row r="10" spans="1:13" ht="28.5" customHeight="1">
      <c r="A10" s="64" t="s">
        <v>103</v>
      </c>
      <c r="B10" s="83">
        <f>+'Cat S 1 2 3'!M14</f>
        <v>13</v>
      </c>
      <c r="C10" s="52"/>
      <c r="D10" s="52" t="s">
        <v>103</v>
      </c>
      <c r="E10" s="83">
        <f>+'Cat S 4 5 6'!M10</f>
        <v>16</v>
      </c>
      <c r="F10" s="55"/>
      <c r="G10" s="55">
        <f t="shared" si="0"/>
        <v>29</v>
      </c>
      <c r="H10" s="52">
        <v>10</v>
      </c>
      <c r="I10" s="56"/>
      <c r="J10" s="56"/>
      <c r="K10" s="55">
        <f t="shared" si="1"/>
        <v>19</v>
      </c>
      <c r="L10" s="65"/>
      <c r="M10" s="66">
        <v>3</v>
      </c>
    </row>
    <row r="11" spans="1:13" ht="28.5" customHeight="1">
      <c r="A11" s="64" t="s">
        <v>64</v>
      </c>
      <c r="B11" s="83">
        <f>+'Cat S 1 2 3'!M10</f>
        <v>17</v>
      </c>
      <c r="C11" s="52"/>
      <c r="D11" s="52" t="s">
        <v>64</v>
      </c>
      <c r="E11" s="83">
        <f>+'Cat S 4 5 6'!M12</f>
        <v>27</v>
      </c>
      <c r="F11" s="55"/>
      <c r="G11" s="55">
        <f t="shared" si="0"/>
        <v>44</v>
      </c>
      <c r="H11" s="52">
        <v>15</v>
      </c>
      <c r="I11" s="56"/>
      <c r="J11" s="56"/>
      <c r="K11" s="55">
        <f t="shared" si="1"/>
        <v>29</v>
      </c>
      <c r="L11" s="65"/>
      <c r="M11" s="66">
        <v>4</v>
      </c>
    </row>
    <row r="12" spans="1:13" ht="28.5" customHeight="1">
      <c r="A12" s="64" t="s">
        <v>96</v>
      </c>
      <c r="B12" s="83">
        <f>+'Cat S 1 2 3'!M16</f>
        <v>18</v>
      </c>
      <c r="C12" s="52"/>
      <c r="D12" s="52" t="s">
        <v>96</v>
      </c>
      <c r="E12" s="83">
        <f>+'Cat S 4 5 6'!M13</f>
        <v>27</v>
      </c>
      <c r="F12" s="55"/>
      <c r="G12" s="55">
        <f t="shared" si="0"/>
        <v>45</v>
      </c>
      <c r="H12" s="52">
        <v>15</v>
      </c>
      <c r="I12" s="56"/>
      <c r="J12" s="56"/>
      <c r="K12" s="55">
        <f t="shared" si="1"/>
        <v>30</v>
      </c>
      <c r="L12" s="65"/>
      <c r="M12" s="66">
        <v>5</v>
      </c>
    </row>
    <row r="13" spans="1:13" ht="28.5" customHeight="1">
      <c r="A13" s="64" t="s">
        <v>93</v>
      </c>
      <c r="B13" s="83">
        <f>+'Cat S 1 2 3'!M15</f>
        <v>15</v>
      </c>
      <c r="C13" s="52"/>
      <c r="D13" s="52" t="s">
        <v>93</v>
      </c>
      <c r="E13" s="83">
        <f>+'Cat S 4 5 6'!M16</f>
        <v>33</v>
      </c>
      <c r="F13" s="52"/>
      <c r="G13" s="55">
        <f t="shared" si="0"/>
        <v>48</v>
      </c>
      <c r="H13" s="52">
        <v>15</v>
      </c>
      <c r="I13" s="56"/>
      <c r="J13" s="56"/>
      <c r="K13" s="55">
        <f t="shared" si="1"/>
        <v>33</v>
      </c>
      <c r="L13" s="65"/>
      <c r="M13" s="67">
        <v>6</v>
      </c>
    </row>
    <row r="14" spans="1:13" ht="28.5" customHeight="1">
      <c r="A14" s="64" t="s">
        <v>109</v>
      </c>
      <c r="B14" s="83">
        <f>+'Cat S 1 2 3'!M17</f>
        <v>23</v>
      </c>
      <c r="C14" s="52"/>
      <c r="D14" s="52" t="s">
        <v>109</v>
      </c>
      <c r="E14" s="83">
        <f>+'Cat S 4 5 6'!M15</f>
        <v>32</v>
      </c>
      <c r="F14" s="52"/>
      <c r="G14" s="55">
        <f t="shared" si="0"/>
        <v>55</v>
      </c>
      <c r="H14" s="52">
        <v>15</v>
      </c>
      <c r="I14" s="56"/>
      <c r="J14" s="56"/>
      <c r="K14" s="55">
        <f t="shared" si="1"/>
        <v>40</v>
      </c>
      <c r="L14" s="65"/>
      <c r="M14" s="67">
        <v>7</v>
      </c>
    </row>
    <row r="15" spans="1:13" ht="28.5" customHeight="1">
      <c r="A15" s="64" t="s">
        <v>105</v>
      </c>
      <c r="B15" s="83">
        <f>+'Cat S 1 2 3'!M18</f>
        <v>28</v>
      </c>
      <c r="C15" s="52"/>
      <c r="D15" s="52" t="s">
        <v>105</v>
      </c>
      <c r="E15" s="83">
        <f>+'Cat S 4 5 6'!M14</f>
        <v>28</v>
      </c>
      <c r="F15" s="52"/>
      <c r="G15" s="55">
        <f t="shared" si="0"/>
        <v>56</v>
      </c>
      <c r="H15" s="52">
        <v>15</v>
      </c>
      <c r="I15" s="56"/>
      <c r="J15" s="56"/>
      <c r="K15" s="55">
        <f t="shared" si="1"/>
        <v>41</v>
      </c>
      <c r="L15" s="65"/>
      <c r="M15" s="67">
        <v>8</v>
      </c>
    </row>
    <row r="16" spans="1:13" ht="28.5" customHeight="1">
      <c r="A16" s="64" t="s">
        <v>100</v>
      </c>
      <c r="B16" s="83">
        <f>+'Cat S 1 2 3'!M11</f>
        <v>29</v>
      </c>
      <c r="C16" s="52"/>
      <c r="D16" s="52" t="s">
        <v>100</v>
      </c>
      <c r="E16" s="83">
        <f>+'Cat S 4 5 6'!M17</f>
        <v>34</v>
      </c>
      <c r="F16" s="52"/>
      <c r="G16" s="55">
        <f t="shared" si="0"/>
        <v>63</v>
      </c>
      <c r="H16" s="52">
        <v>15</v>
      </c>
      <c r="I16" s="56"/>
      <c r="J16" s="56"/>
      <c r="K16" s="55">
        <f t="shared" si="1"/>
        <v>48</v>
      </c>
      <c r="L16" s="65"/>
      <c r="M16" s="67">
        <v>9</v>
      </c>
    </row>
    <row r="17" spans="1:13" ht="28.5" customHeight="1">
      <c r="A17" s="64" t="s">
        <v>90</v>
      </c>
      <c r="B17" s="83">
        <f>+'Cat S 1 2 3'!M12</f>
        <v>23</v>
      </c>
      <c r="C17" s="52"/>
      <c r="D17" s="52" t="s">
        <v>90</v>
      </c>
      <c r="E17" s="83">
        <f>+'Cat S 4 5 6'!M19</f>
        <v>41</v>
      </c>
      <c r="F17" s="52"/>
      <c r="G17" s="55">
        <f t="shared" si="0"/>
        <v>64</v>
      </c>
      <c r="H17" s="52">
        <v>15</v>
      </c>
      <c r="I17" s="56"/>
      <c r="J17" s="56"/>
      <c r="K17" s="55">
        <f t="shared" si="1"/>
        <v>49</v>
      </c>
      <c r="L17" s="65"/>
      <c r="M17" s="67">
        <v>10</v>
      </c>
    </row>
    <row r="18" spans="1:13" ht="28.5" customHeight="1">
      <c r="A18" s="64" t="s">
        <v>87</v>
      </c>
      <c r="B18" s="83">
        <f>+'Cat S 1 2 3'!M21</f>
        <v>43</v>
      </c>
      <c r="C18" s="52"/>
      <c r="D18" s="52" t="s">
        <v>87</v>
      </c>
      <c r="E18" s="83">
        <f>+'Cat S 4 5 6'!M11</f>
        <v>26</v>
      </c>
      <c r="F18" s="52"/>
      <c r="G18" s="55">
        <f t="shared" si="0"/>
        <v>69</v>
      </c>
      <c r="H18" s="52">
        <v>15</v>
      </c>
      <c r="I18" s="56"/>
      <c r="J18" s="56"/>
      <c r="K18" s="55">
        <f t="shared" si="1"/>
        <v>54</v>
      </c>
      <c r="L18" s="65"/>
      <c r="M18" s="67">
        <v>11</v>
      </c>
    </row>
    <row r="19" spans="1:13" ht="28.5" customHeight="1">
      <c r="A19" s="64" t="s">
        <v>66</v>
      </c>
      <c r="B19" s="83">
        <f>+'Cat S 1 2 3'!M13</f>
        <v>24</v>
      </c>
      <c r="C19" s="52"/>
      <c r="D19" s="52" t="s">
        <v>66</v>
      </c>
      <c r="E19" s="83">
        <f>+'Cat S 4 5 6'!M20</f>
        <v>45</v>
      </c>
      <c r="F19" s="52"/>
      <c r="G19" s="55">
        <f t="shared" si="0"/>
        <v>69</v>
      </c>
      <c r="H19" s="52">
        <v>15</v>
      </c>
      <c r="I19" s="56"/>
      <c r="J19" s="56"/>
      <c r="K19" s="55">
        <f t="shared" si="1"/>
        <v>54</v>
      </c>
      <c r="L19" s="65"/>
      <c r="M19" s="67">
        <v>12</v>
      </c>
    </row>
    <row r="20" spans="1:13" ht="28.5" customHeight="1">
      <c r="A20" s="64" t="s">
        <v>61</v>
      </c>
      <c r="B20" s="83">
        <f>+'Cat S 1 2 3'!M19</f>
        <v>34</v>
      </c>
      <c r="C20" s="52"/>
      <c r="D20" s="52" t="s">
        <v>61</v>
      </c>
      <c r="E20" s="83">
        <f>+'Cat S 4 5 6'!M18</f>
        <v>35</v>
      </c>
      <c r="F20" s="52"/>
      <c r="G20" s="55">
        <f t="shared" si="0"/>
        <v>69</v>
      </c>
      <c r="H20" s="52">
        <v>15</v>
      </c>
      <c r="I20" s="56"/>
      <c r="J20" s="56"/>
      <c r="K20" s="55">
        <f t="shared" si="1"/>
        <v>54</v>
      </c>
      <c r="L20" s="65"/>
      <c r="M20" s="67">
        <v>13</v>
      </c>
    </row>
    <row r="21" spans="1:13" ht="28.5" customHeight="1" thickBot="1">
      <c r="A21" s="68" t="s">
        <v>98</v>
      </c>
      <c r="B21" s="92">
        <f>+'Cat S 1 2 3'!M20</f>
        <v>40</v>
      </c>
      <c r="C21" s="69"/>
      <c r="D21" s="69" t="s">
        <v>98</v>
      </c>
      <c r="E21" s="92">
        <f>+'Cat S 4 5 6'!M21</f>
        <v>45</v>
      </c>
      <c r="F21" s="69"/>
      <c r="G21" s="73">
        <f t="shared" si="0"/>
        <v>85</v>
      </c>
      <c r="H21" s="69">
        <v>15</v>
      </c>
      <c r="I21" s="70"/>
      <c r="J21" s="70"/>
      <c r="K21" s="73">
        <f t="shared" si="1"/>
        <v>70</v>
      </c>
      <c r="L21" s="71"/>
      <c r="M21" s="72">
        <v>14</v>
      </c>
    </row>
    <row r="22" ht="8.25" customHeight="1"/>
  </sheetData>
  <sheetProtection/>
  <protectedRanges>
    <protectedRange sqref="A8:A21" name="Range 1_1_1"/>
    <protectedRange sqref="B1:B3 B6:B7 D7:F7" name="Range7_1_1"/>
    <protectedRange sqref="F1:F6" name="Range7_1_2"/>
    <protectedRange sqref="D8:D21" name="Range 1_1_1_1"/>
  </protectedRanges>
  <mergeCells count="3">
    <mergeCell ref="D1:M4"/>
    <mergeCell ref="A2:A4"/>
    <mergeCell ref="B2:B4"/>
  </mergeCells>
  <printOptions horizontalCentered="1" verticalCentered="1"/>
  <pageMargins left="0.7480314960629921" right="0.7480314960629921" top="1.13" bottom="0.55" header="0.5118110236220472" footer="0.24"/>
  <pageSetup fitToHeight="1" fitToWidth="1" horizontalDpi="300" verticalDpi="300" orientation="landscape" paperSize="9" scale="85" r:id="rId1"/>
  <headerFooter alignWithMargins="0">
    <oddHeader xml:space="preserve">&amp;C&amp;"Arial,Bold Italic"&amp;36ULO Regatta October 2002 - Cats Scratch Results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2" sqref="A2:A4"/>
    </sheetView>
  </sheetViews>
  <sheetFormatPr defaultColWidth="9.140625" defaultRowHeight="12.75"/>
  <cols>
    <col min="1" max="1" width="18.28125" style="0" customWidth="1"/>
    <col min="2" max="2" width="15.7109375" style="0" customWidth="1"/>
    <col min="3" max="3" width="7.28125" style="0" customWidth="1"/>
    <col min="4" max="4" width="18.7109375" style="0" customWidth="1"/>
    <col min="5" max="5" width="15.7109375" style="0" customWidth="1"/>
    <col min="6" max="6" width="7.28125" style="0" customWidth="1"/>
    <col min="7" max="8" width="14.421875" style="0" customWidth="1"/>
    <col min="9" max="9" width="3.7109375" style="0" customWidth="1"/>
    <col min="10" max="10" width="3.57421875" style="0" customWidth="1"/>
    <col min="11" max="11" width="20.140625" style="0" customWidth="1"/>
    <col min="12" max="12" width="3.140625" style="0" customWidth="1"/>
    <col min="13" max="13" width="13.421875" style="0" customWidth="1"/>
  </cols>
  <sheetData>
    <row r="1" spans="1:13" ht="15.75" customHeight="1">
      <c r="A1" s="74" t="s">
        <v>51</v>
      </c>
      <c r="B1" s="84" t="s">
        <v>1</v>
      </c>
      <c r="C1" s="51"/>
      <c r="D1" s="111" t="s">
        <v>173</v>
      </c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5.75" customHeight="1">
      <c r="A2" s="102" t="s">
        <v>59</v>
      </c>
      <c r="B2" s="100" t="s">
        <v>172</v>
      </c>
      <c r="C2" s="53"/>
      <c r="D2" s="114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5.75" customHeight="1">
      <c r="A3" s="103"/>
      <c r="B3" s="100"/>
      <c r="C3" s="53"/>
      <c r="D3" s="114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15.75" customHeight="1">
      <c r="A4" s="104"/>
      <c r="B4" s="100"/>
      <c r="C4" s="54"/>
      <c r="D4" s="117"/>
      <c r="E4" s="118"/>
      <c r="F4" s="118"/>
      <c r="G4" s="118"/>
      <c r="H4" s="118"/>
      <c r="I4" s="118"/>
      <c r="J4" s="118"/>
      <c r="K4" s="118"/>
      <c r="L4" s="118"/>
      <c r="M4" s="119"/>
    </row>
    <row r="5" spans="1:13" ht="9.75" customHeight="1">
      <c r="A5" s="59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8"/>
    </row>
    <row r="6" spans="1:13" ht="23.25">
      <c r="A6" s="59"/>
      <c r="B6" s="97"/>
      <c r="C6" s="97"/>
      <c r="D6" s="97"/>
      <c r="E6" s="97"/>
      <c r="F6" s="97"/>
      <c r="G6" s="97"/>
      <c r="H6" s="97"/>
      <c r="I6" s="56"/>
      <c r="J6" s="60"/>
      <c r="K6" s="61"/>
      <c r="L6" s="61"/>
      <c r="M6" s="62"/>
    </row>
    <row r="7" spans="1:13" ht="63.75" customHeight="1">
      <c r="A7" s="64" t="s">
        <v>57</v>
      </c>
      <c r="B7" s="83" t="s">
        <v>167</v>
      </c>
      <c r="C7" s="52"/>
      <c r="D7" s="52" t="s">
        <v>57</v>
      </c>
      <c r="E7" s="83" t="s">
        <v>168</v>
      </c>
      <c r="F7" s="52"/>
      <c r="G7" s="52" t="s">
        <v>170</v>
      </c>
      <c r="H7" s="52" t="s">
        <v>169</v>
      </c>
      <c r="I7" s="56"/>
      <c r="J7" s="60"/>
      <c r="K7" s="52" t="s">
        <v>171</v>
      </c>
      <c r="L7" s="56"/>
      <c r="M7" s="63" t="s">
        <v>56</v>
      </c>
    </row>
    <row r="8" spans="1:13" ht="28.5" customHeight="1">
      <c r="A8" s="64" t="s">
        <v>65</v>
      </c>
      <c r="B8" s="83">
        <f>+'Cat H 1 2 3'!M15</f>
        <v>25</v>
      </c>
      <c r="C8" s="52"/>
      <c r="D8" s="52" t="s">
        <v>65</v>
      </c>
      <c r="E8" s="52">
        <f>+'Cat H 4 5 6 '!M8</f>
        <v>8</v>
      </c>
      <c r="F8" s="52"/>
      <c r="G8" s="52">
        <f aca="true" t="shared" si="0" ref="G8:G21">SUM(B8+E8)</f>
        <v>33</v>
      </c>
      <c r="H8" s="52">
        <v>13</v>
      </c>
      <c r="I8" s="56"/>
      <c r="J8" s="56"/>
      <c r="K8" s="55">
        <f aca="true" t="shared" si="1" ref="K8:K21">SUM(G8-H8)</f>
        <v>20</v>
      </c>
      <c r="L8" s="65"/>
      <c r="M8" s="66">
        <v>1</v>
      </c>
    </row>
    <row r="9" spans="1:13" ht="28.5" customHeight="1">
      <c r="A9" s="64" t="s">
        <v>103</v>
      </c>
      <c r="B9" s="83">
        <f>+'Cat H 1 2 3'!M14</f>
        <v>21</v>
      </c>
      <c r="C9" s="52"/>
      <c r="D9" s="52" t="s">
        <v>103</v>
      </c>
      <c r="E9" s="52">
        <f>+'Cat H 4 5 6 '!M9</f>
        <v>15</v>
      </c>
      <c r="F9" s="52"/>
      <c r="G9" s="52">
        <f t="shared" si="0"/>
        <v>36</v>
      </c>
      <c r="H9" s="52">
        <v>12</v>
      </c>
      <c r="I9" s="56"/>
      <c r="J9" s="56"/>
      <c r="K9" s="55">
        <f t="shared" si="1"/>
        <v>24</v>
      </c>
      <c r="L9" s="65"/>
      <c r="M9" s="66">
        <v>2</v>
      </c>
    </row>
    <row r="10" spans="1:13" ht="28.5" customHeight="1">
      <c r="A10" s="64" t="s">
        <v>90</v>
      </c>
      <c r="B10" s="83">
        <f>+'Cat H 1 2 3'!M8</f>
        <v>6</v>
      </c>
      <c r="C10" s="52"/>
      <c r="D10" s="52" t="s">
        <v>90</v>
      </c>
      <c r="E10" s="52">
        <f>+'Cat H 4 5 6 '!M18</f>
        <v>35</v>
      </c>
      <c r="F10" s="52"/>
      <c r="G10" s="52">
        <f t="shared" si="0"/>
        <v>41</v>
      </c>
      <c r="H10" s="52">
        <v>15</v>
      </c>
      <c r="I10" s="56"/>
      <c r="J10" s="56"/>
      <c r="K10" s="55">
        <f t="shared" si="1"/>
        <v>26</v>
      </c>
      <c r="L10" s="65"/>
      <c r="M10" s="93">
        <v>3</v>
      </c>
    </row>
    <row r="11" spans="1:13" ht="28.5" customHeight="1">
      <c r="A11" s="64" t="s">
        <v>107</v>
      </c>
      <c r="B11" s="83">
        <f>+'Cat H 1 2 3'!M13</f>
        <v>20</v>
      </c>
      <c r="C11" s="52"/>
      <c r="D11" s="52" t="s">
        <v>107</v>
      </c>
      <c r="E11" s="52">
        <f>+'Cat H 4 5 6 '!M10</f>
        <v>17</v>
      </c>
      <c r="F11" s="52"/>
      <c r="G11" s="52">
        <f t="shared" si="0"/>
        <v>37</v>
      </c>
      <c r="H11" s="52">
        <v>9</v>
      </c>
      <c r="I11" s="56"/>
      <c r="J11" s="56"/>
      <c r="K11" s="55">
        <f t="shared" si="1"/>
        <v>28</v>
      </c>
      <c r="L11" s="65"/>
      <c r="M11" s="66">
        <v>4</v>
      </c>
    </row>
    <row r="12" spans="1:13" ht="28.5" customHeight="1">
      <c r="A12" s="64" t="s">
        <v>93</v>
      </c>
      <c r="B12" s="83">
        <f>+'Cat H 1 2 3'!M10</f>
        <v>14</v>
      </c>
      <c r="C12" s="52"/>
      <c r="D12" s="52" t="s">
        <v>93</v>
      </c>
      <c r="E12" s="52">
        <f>+'Cat H 4 5 6 '!M17</f>
        <v>33</v>
      </c>
      <c r="F12" s="52"/>
      <c r="G12" s="52">
        <f>SUM(B12+E12)</f>
        <v>47</v>
      </c>
      <c r="H12" s="52">
        <v>15</v>
      </c>
      <c r="I12" s="56"/>
      <c r="J12" s="56"/>
      <c r="K12" s="55">
        <f>SUM(G12-H12)</f>
        <v>32</v>
      </c>
      <c r="L12" s="65"/>
      <c r="M12" s="93">
        <v>5</v>
      </c>
    </row>
    <row r="13" spans="1:13" ht="28.5" customHeight="1">
      <c r="A13" s="64" t="s">
        <v>100</v>
      </c>
      <c r="B13" s="83">
        <f>+'Cat H 1 2 3'!M12</f>
        <v>19</v>
      </c>
      <c r="C13" s="52"/>
      <c r="D13" s="52" t="s">
        <v>100</v>
      </c>
      <c r="E13" s="52">
        <f>+'Cat H 4 5 6 '!M14</f>
        <v>28</v>
      </c>
      <c r="F13" s="52"/>
      <c r="G13" s="52">
        <f>SUM(B13+E13)</f>
        <v>47</v>
      </c>
      <c r="H13" s="52">
        <v>15</v>
      </c>
      <c r="I13" s="56"/>
      <c r="J13" s="56"/>
      <c r="K13" s="55">
        <f>SUM(G13-H13)</f>
        <v>32</v>
      </c>
      <c r="L13" s="65"/>
      <c r="M13" s="96">
        <v>6</v>
      </c>
    </row>
    <row r="14" spans="1:13" ht="28.5" customHeight="1">
      <c r="A14" s="64" t="s">
        <v>61</v>
      </c>
      <c r="B14" s="83">
        <f>+'Cat H 1 2 3'!M11</f>
        <v>17</v>
      </c>
      <c r="C14" s="52"/>
      <c r="D14" s="52" t="s">
        <v>61</v>
      </c>
      <c r="E14" s="52">
        <f>+'Cat H 4 5 6 '!M15</f>
        <v>31</v>
      </c>
      <c r="F14" s="52"/>
      <c r="G14" s="52">
        <f t="shared" si="0"/>
        <v>48</v>
      </c>
      <c r="H14" s="52">
        <v>15</v>
      </c>
      <c r="I14" s="56"/>
      <c r="J14" s="56"/>
      <c r="K14" s="55">
        <f t="shared" si="1"/>
        <v>33</v>
      </c>
      <c r="L14" s="65"/>
      <c r="M14" s="67">
        <v>7</v>
      </c>
    </row>
    <row r="15" spans="1:13" ht="28.5" customHeight="1">
      <c r="A15" s="64" t="s">
        <v>66</v>
      </c>
      <c r="B15" s="83">
        <f>+'Cat H 1 2 3'!M9</f>
        <v>8</v>
      </c>
      <c r="C15" s="52"/>
      <c r="D15" s="52" t="s">
        <v>66</v>
      </c>
      <c r="E15" s="52">
        <f>+'Cat H 4 5 6 '!M20</f>
        <v>45</v>
      </c>
      <c r="F15" s="52"/>
      <c r="G15" s="52">
        <f t="shared" si="0"/>
        <v>53</v>
      </c>
      <c r="H15" s="52">
        <v>15</v>
      </c>
      <c r="I15" s="56"/>
      <c r="J15" s="56"/>
      <c r="K15" s="55">
        <f t="shared" si="1"/>
        <v>38</v>
      </c>
      <c r="L15" s="65"/>
      <c r="M15" s="67">
        <v>8</v>
      </c>
    </row>
    <row r="16" spans="1:13" ht="28.5" customHeight="1">
      <c r="A16" s="64" t="s">
        <v>64</v>
      </c>
      <c r="B16" s="83">
        <f>+'Cat H 1 2 3'!M16</f>
        <v>26</v>
      </c>
      <c r="C16" s="52"/>
      <c r="D16" s="52" t="s">
        <v>64</v>
      </c>
      <c r="E16" s="52">
        <f>+'Cat H 4 5 6 '!M12</f>
        <v>28</v>
      </c>
      <c r="F16" s="52"/>
      <c r="G16" s="52">
        <f t="shared" si="0"/>
        <v>54</v>
      </c>
      <c r="H16" s="52">
        <v>15</v>
      </c>
      <c r="I16" s="56"/>
      <c r="J16" s="56"/>
      <c r="K16" s="55">
        <f t="shared" si="1"/>
        <v>39</v>
      </c>
      <c r="L16" s="65"/>
      <c r="M16" s="67">
        <v>9</v>
      </c>
    </row>
    <row r="17" spans="1:13" ht="28.5" customHeight="1">
      <c r="A17" s="64" t="s">
        <v>96</v>
      </c>
      <c r="B17" s="83">
        <f>+'Cat H 1 2 3'!M17</f>
        <v>26</v>
      </c>
      <c r="C17" s="52"/>
      <c r="D17" s="52" t="s">
        <v>96</v>
      </c>
      <c r="E17" s="52">
        <f>+'Cat H 4 5 6 '!M16</f>
        <v>31</v>
      </c>
      <c r="F17" s="52"/>
      <c r="G17" s="52">
        <f t="shared" si="0"/>
        <v>57</v>
      </c>
      <c r="H17" s="52">
        <v>15</v>
      </c>
      <c r="I17" s="56"/>
      <c r="J17" s="56"/>
      <c r="K17" s="55">
        <f t="shared" si="1"/>
        <v>42</v>
      </c>
      <c r="L17" s="65"/>
      <c r="M17" s="67">
        <v>10</v>
      </c>
    </row>
    <row r="18" spans="1:13" ht="28.5" customHeight="1">
      <c r="A18" s="64" t="s">
        <v>105</v>
      </c>
      <c r="B18" s="83">
        <f>+'Cat H 1 2 3'!M19</f>
        <v>33</v>
      </c>
      <c r="C18" s="52"/>
      <c r="D18" s="52" t="s">
        <v>105</v>
      </c>
      <c r="E18" s="52">
        <f>+'Cat H 4 5 6 '!M13</f>
        <v>28</v>
      </c>
      <c r="F18" s="52"/>
      <c r="G18" s="52">
        <f t="shared" si="0"/>
        <v>61</v>
      </c>
      <c r="H18" s="52">
        <v>15</v>
      </c>
      <c r="I18" s="56"/>
      <c r="J18" s="56"/>
      <c r="K18" s="55">
        <f t="shared" si="1"/>
        <v>46</v>
      </c>
      <c r="L18" s="65"/>
      <c r="M18" s="67">
        <v>11</v>
      </c>
    </row>
    <row r="19" spans="1:13" ht="28.5" customHeight="1">
      <c r="A19" s="64" t="s">
        <v>87</v>
      </c>
      <c r="B19" s="83">
        <f>+'Cat H 1 2 3'!M21</f>
        <v>42</v>
      </c>
      <c r="C19" s="52"/>
      <c r="D19" s="52" t="s">
        <v>87</v>
      </c>
      <c r="E19" s="52">
        <f>+'Cat H 4 5 6 '!M11</f>
        <v>20</v>
      </c>
      <c r="F19" s="52"/>
      <c r="G19" s="52">
        <f t="shared" si="0"/>
        <v>62</v>
      </c>
      <c r="H19" s="52">
        <v>15</v>
      </c>
      <c r="I19" s="56"/>
      <c r="J19" s="56"/>
      <c r="K19" s="55">
        <f t="shared" si="1"/>
        <v>47</v>
      </c>
      <c r="L19" s="65"/>
      <c r="M19" s="67">
        <v>12</v>
      </c>
    </row>
    <row r="20" spans="1:13" ht="28.5" customHeight="1">
      <c r="A20" s="64" t="s">
        <v>98</v>
      </c>
      <c r="B20" s="83">
        <f>+'Cat H 1 2 3'!M18</f>
        <v>28</v>
      </c>
      <c r="C20" s="52"/>
      <c r="D20" s="52" t="s">
        <v>98</v>
      </c>
      <c r="E20" s="52">
        <f>+'Cat H 4 5 6 '!M21</f>
        <v>45</v>
      </c>
      <c r="F20" s="52"/>
      <c r="G20" s="52">
        <f t="shared" si="0"/>
        <v>73</v>
      </c>
      <c r="H20" s="52">
        <v>15</v>
      </c>
      <c r="I20" s="56"/>
      <c r="J20" s="56"/>
      <c r="K20" s="55">
        <f t="shared" si="1"/>
        <v>58</v>
      </c>
      <c r="L20" s="65"/>
      <c r="M20" s="67">
        <v>13</v>
      </c>
    </row>
    <row r="21" spans="1:13" ht="28.5" customHeight="1" thickBot="1">
      <c r="A21" s="68" t="s">
        <v>109</v>
      </c>
      <c r="B21" s="92">
        <f>+'Cat H 1 2 3'!M20</f>
        <v>35</v>
      </c>
      <c r="C21" s="69"/>
      <c r="D21" s="69" t="s">
        <v>109</v>
      </c>
      <c r="E21" s="69">
        <f>+'Cat H 4 5 6 '!M19</f>
        <v>37</v>
      </c>
      <c r="F21" s="69"/>
      <c r="G21" s="69">
        <f t="shared" si="0"/>
        <v>72</v>
      </c>
      <c r="H21" s="69">
        <v>12</v>
      </c>
      <c r="I21" s="70"/>
      <c r="J21" s="70"/>
      <c r="K21" s="73">
        <f t="shared" si="1"/>
        <v>60</v>
      </c>
      <c r="L21" s="71"/>
      <c r="M21" s="72">
        <v>14</v>
      </c>
    </row>
    <row r="22" ht="8.25" customHeight="1"/>
  </sheetData>
  <sheetProtection/>
  <protectedRanges>
    <protectedRange sqref="B1:B3 B6:B7 D7:F7" name="Range7_1_1"/>
    <protectedRange sqref="A8:A21" name="Range 1_1_1_1_1"/>
    <protectedRange sqref="D8:D21" name="Range 1_1_1_1"/>
  </protectedRanges>
  <mergeCells count="3">
    <mergeCell ref="D1:M4"/>
    <mergeCell ref="A2:A4"/>
    <mergeCell ref="B2:B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E21" sqref="E21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4" width="14.421875" style="0" customWidth="1"/>
    <col min="5" max="5" width="12.140625" style="0" customWidth="1"/>
    <col min="6" max="7" width="14.421875" style="0" customWidth="1"/>
    <col min="8" max="8" width="12.140625" style="0" customWidth="1"/>
    <col min="9" max="10" width="14.421875" style="0" customWidth="1"/>
    <col min="11" max="11" width="3.7109375" style="0" customWidth="1"/>
    <col min="12" max="12" width="3.57421875" style="0" customWidth="1"/>
    <col min="13" max="13" width="9.57421875" style="0" customWidth="1"/>
    <col min="14" max="14" width="3.140625" style="0" customWidth="1"/>
    <col min="15" max="15" width="13.421875" style="0" customWidth="1"/>
  </cols>
  <sheetData>
    <row r="1" spans="1:15" ht="15.75" customHeight="1">
      <c r="A1" s="74" t="s">
        <v>51</v>
      </c>
      <c r="B1" s="106" t="s">
        <v>1</v>
      </c>
      <c r="C1" s="106"/>
      <c r="D1" s="51"/>
      <c r="E1" s="107" t="s">
        <v>52</v>
      </c>
      <c r="F1" s="108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5.75" customHeight="1">
      <c r="A2" s="102" t="s">
        <v>58</v>
      </c>
      <c r="B2" s="100"/>
      <c r="C2" s="100"/>
      <c r="D2" s="53"/>
      <c r="E2" s="98"/>
      <c r="F2" s="101"/>
      <c r="G2" s="101"/>
      <c r="H2" s="101"/>
      <c r="I2" s="101"/>
      <c r="J2" s="101"/>
      <c r="K2" s="101"/>
      <c r="L2" s="101"/>
      <c r="M2" s="101"/>
      <c r="N2" s="101"/>
      <c r="O2" s="105"/>
    </row>
    <row r="3" spans="1:15" ht="15.75" customHeight="1">
      <c r="A3" s="103"/>
      <c r="B3" s="100"/>
      <c r="C3" s="100"/>
      <c r="D3" s="53"/>
      <c r="E3" s="98"/>
      <c r="F3" s="101"/>
      <c r="G3" s="101"/>
      <c r="H3" s="101"/>
      <c r="I3" s="101"/>
      <c r="J3" s="101"/>
      <c r="K3" s="101"/>
      <c r="L3" s="101"/>
      <c r="M3" s="101"/>
      <c r="N3" s="101"/>
      <c r="O3" s="105"/>
    </row>
    <row r="4" spans="1:15" ht="15.75" customHeight="1">
      <c r="A4" s="104"/>
      <c r="B4" s="100"/>
      <c r="C4" s="100"/>
      <c r="D4" s="54"/>
      <c r="E4" s="99"/>
      <c r="F4" s="101"/>
      <c r="G4" s="101"/>
      <c r="H4" s="101"/>
      <c r="I4" s="101"/>
      <c r="J4" s="101"/>
      <c r="K4" s="101"/>
      <c r="L4" s="101"/>
      <c r="M4" s="101"/>
      <c r="N4" s="101"/>
      <c r="O4" s="105"/>
    </row>
    <row r="5" spans="1:15" ht="9.75" customHeight="1">
      <c r="A5" s="59"/>
      <c r="B5" s="56"/>
      <c r="C5" s="56"/>
      <c r="D5" s="56"/>
      <c r="E5" s="56"/>
      <c r="F5" s="57"/>
      <c r="G5" s="57"/>
      <c r="H5" s="56"/>
      <c r="I5" s="56"/>
      <c r="J5" s="56"/>
      <c r="K5" s="56"/>
      <c r="L5" s="56"/>
      <c r="M5" s="56"/>
      <c r="N5" s="56"/>
      <c r="O5" s="58"/>
    </row>
    <row r="6" spans="1:15" ht="23.25">
      <c r="A6" s="59"/>
      <c r="B6" s="100" t="s">
        <v>5</v>
      </c>
      <c r="C6" s="100"/>
      <c r="D6" s="100"/>
      <c r="E6" s="100" t="s">
        <v>6</v>
      </c>
      <c r="F6" s="100"/>
      <c r="G6" s="100"/>
      <c r="H6" s="100" t="s">
        <v>7</v>
      </c>
      <c r="I6" s="100"/>
      <c r="J6" s="100"/>
      <c r="K6" s="56"/>
      <c r="L6" s="60"/>
      <c r="M6" s="61"/>
      <c r="N6" s="61"/>
      <c r="O6" s="62"/>
    </row>
    <row r="7" spans="1:15" ht="63.75" customHeight="1">
      <c r="A7" s="64" t="s">
        <v>57</v>
      </c>
      <c r="B7" s="52" t="s">
        <v>53</v>
      </c>
      <c r="C7" s="52" t="s">
        <v>54</v>
      </c>
      <c r="D7" s="52" t="s">
        <v>55</v>
      </c>
      <c r="E7" s="52" t="s">
        <v>53</v>
      </c>
      <c r="F7" s="52" t="s">
        <v>54</v>
      </c>
      <c r="G7" s="52" t="s">
        <v>55</v>
      </c>
      <c r="H7" s="52" t="s">
        <v>53</v>
      </c>
      <c r="I7" s="52" t="s">
        <v>54</v>
      </c>
      <c r="J7" s="52" t="s">
        <v>55</v>
      </c>
      <c r="K7" s="56"/>
      <c r="L7" s="60"/>
      <c r="M7" s="52" t="s">
        <v>55</v>
      </c>
      <c r="N7" s="56"/>
      <c r="O7" s="63" t="s">
        <v>56</v>
      </c>
    </row>
    <row r="8" spans="1:15" ht="28.5" customHeight="1">
      <c r="A8" s="64" t="s">
        <v>107</v>
      </c>
      <c r="B8" s="55" t="s">
        <v>108</v>
      </c>
      <c r="C8" s="55">
        <v>3460</v>
      </c>
      <c r="D8" s="55">
        <v>1</v>
      </c>
      <c r="E8" s="55" t="s">
        <v>124</v>
      </c>
      <c r="F8" s="55">
        <v>3536</v>
      </c>
      <c r="G8" s="55">
        <v>1</v>
      </c>
      <c r="H8" s="55" t="s">
        <v>137</v>
      </c>
      <c r="I8" s="55">
        <v>2326</v>
      </c>
      <c r="J8" s="52">
        <v>1</v>
      </c>
      <c r="K8" s="56"/>
      <c r="L8" s="56"/>
      <c r="M8" s="55">
        <f aca="true" t="shared" si="0" ref="M8:M21">SUM(D8+G8+J8)</f>
        <v>3</v>
      </c>
      <c r="N8" s="65"/>
      <c r="O8" s="66"/>
    </row>
    <row r="9" spans="1:15" ht="28.5" customHeight="1">
      <c r="A9" s="64" t="s">
        <v>65</v>
      </c>
      <c r="B9" s="55" t="s">
        <v>102</v>
      </c>
      <c r="C9" s="55">
        <v>3535</v>
      </c>
      <c r="D9" s="55">
        <v>2</v>
      </c>
      <c r="E9" s="55" t="s">
        <v>121</v>
      </c>
      <c r="F9" s="55">
        <v>3855</v>
      </c>
      <c r="G9" s="55">
        <v>6</v>
      </c>
      <c r="H9" s="55" t="s">
        <v>134</v>
      </c>
      <c r="I9" s="55">
        <v>2335</v>
      </c>
      <c r="J9" s="52">
        <v>2</v>
      </c>
      <c r="K9" s="56"/>
      <c r="L9" s="56"/>
      <c r="M9" s="55">
        <f t="shared" si="0"/>
        <v>10</v>
      </c>
      <c r="N9" s="65"/>
      <c r="O9" s="66"/>
    </row>
    <row r="10" spans="1:15" ht="28.5" customHeight="1">
      <c r="A10" s="64" t="s">
        <v>64</v>
      </c>
      <c r="B10" s="55" t="s">
        <v>95</v>
      </c>
      <c r="C10" s="55">
        <v>3792</v>
      </c>
      <c r="D10" s="55">
        <v>6</v>
      </c>
      <c r="E10" s="55" t="s">
        <v>117</v>
      </c>
      <c r="F10" s="55">
        <v>4050</v>
      </c>
      <c r="G10" s="55">
        <v>8</v>
      </c>
      <c r="H10" s="55" t="s">
        <v>131</v>
      </c>
      <c r="I10" s="55">
        <v>2380</v>
      </c>
      <c r="J10" s="52">
        <v>3</v>
      </c>
      <c r="K10" s="56"/>
      <c r="L10" s="56"/>
      <c r="M10" s="55">
        <f t="shared" si="0"/>
        <v>17</v>
      </c>
      <c r="N10" s="65"/>
      <c r="O10" s="66"/>
    </row>
    <row r="11" spans="1:15" ht="28.5" customHeight="1">
      <c r="A11" s="64" t="s">
        <v>100</v>
      </c>
      <c r="B11" s="89" t="s">
        <v>112</v>
      </c>
      <c r="C11" s="55"/>
      <c r="D11" s="55">
        <v>15</v>
      </c>
      <c r="E11" s="55" t="s">
        <v>120</v>
      </c>
      <c r="F11" s="55">
        <v>4074</v>
      </c>
      <c r="G11" s="55">
        <v>10</v>
      </c>
      <c r="H11" s="55" t="s">
        <v>133</v>
      </c>
      <c r="I11" s="55">
        <v>2535</v>
      </c>
      <c r="J11" s="52">
        <v>4</v>
      </c>
      <c r="K11" s="56"/>
      <c r="L11" s="56"/>
      <c r="M11" s="55">
        <f t="shared" si="0"/>
        <v>29</v>
      </c>
      <c r="N11" s="65"/>
      <c r="O11" s="66"/>
    </row>
    <row r="12" spans="1:15" ht="28.5" customHeight="1">
      <c r="A12" s="64" t="s">
        <v>90</v>
      </c>
      <c r="B12" s="55" t="s">
        <v>91</v>
      </c>
      <c r="C12" s="55">
        <v>4046</v>
      </c>
      <c r="D12" s="55">
        <v>11</v>
      </c>
      <c r="E12" s="55" t="s">
        <v>114</v>
      </c>
      <c r="F12" s="55">
        <v>3975</v>
      </c>
      <c r="G12" s="55">
        <v>7</v>
      </c>
      <c r="H12" s="55" t="s">
        <v>128</v>
      </c>
      <c r="I12" s="55">
        <v>2549</v>
      </c>
      <c r="J12" s="52">
        <v>5</v>
      </c>
      <c r="K12" s="56"/>
      <c r="L12" s="56"/>
      <c r="M12" s="55">
        <f t="shared" si="0"/>
        <v>23</v>
      </c>
      <c r="N12" s="65"/>
      <c r="O12" s="66"/>
    </row>
    <row r="13" spans="1:15" ht="28.5" customHeight="1">
      <c r="A13" s="64" t="s">
        <v>66</v>
      </c>
      <c r="B13" s="52" t="s">
        <v>89</v>
      </c>
      <c r="C13" s="52">
        <v>3839</v>
      </c>
      <c r="D13" s="52">
        <v>7</v>
      </c>
      <c r="E13" s="52" t="s">
        <v>113</v>
      </c>
      <c r="F13" s="52">
        <v>4206</v>
      </c>
      <c r="G13" s="52">
        <v>11</v>
      </c>
      <c r="H13" s="52" t="s">
        <v>127</v>
      </c>
      <c r="I13" s="52">
        <v>2577</v>
      </c>
      <c r="J13" s="52">
        <v>6</v>
      </c>
      <c r="K13" s="56"/>
      <c r="L13" s="56"/>
      <c r="M13" s="55">
        <f t="shared" si="0"/>
        <v>24</v>
      </c>
      <c r="N13" s="65"/>
      <c r="O13" s="67"/>
    </row>
    <row r="14" spans="1:15" ht="28.5" customHeight="1">
      <c r="A14" s="64" t="s">
        <v>103</v>
      </c>
      <c r="B14" s="52" t="s">
        <v>104</v>
      </c>
      <c r="C14" s="52">
        <v>3564</v>
      </c>
      <c r="D14" s="52">
        <v>3</v>
      </c>
      <c r="E14" s="52" t="s">
        <v>122</v>
      </c>
      <c r="F14" s="52">
        <v>3624</v>
      </c>
      <c r="G14" s="52">
        <v>3</v>
      </c>
      <c r="H14" s="52" t="s">
        <v>135</v>
      </c>
      <c r="I14" s="52">
        <v>2590</v>
      </c>
      <c r="J14" s="52">
        <v>7</v>
      </c>
      <c r="K14" s="56"/>
      <c r="L14" s="56"/>
      <c r="M14" s="55">
        <f t="shared" si="0"/>
        <v>13</v>
      </c>
      <c r="N14" s="65"/>
      <c r="O14" s="67"/>
    </row>
    <row r="15" spans="1:15" ht="28.5" customHeight="1">
      <c r="A15" s="64" t="s">
        <v>93</v>
      </c>
      <c r="B15" s="52" t="s">
        <v>94</v>
      </c>
      <c r="C15" s="52">
        <v>3775</v>
      </c>
      <c r="D15" s="52">
        <v>5</v>
      </c>
      <c r="E15" s="52" t="s">
        <v>116</v>
      </c>
      <c r="F15" s="52">
        <v>3597</v>
      </c>
      <c r="G15" s="52">
        <v>2</v>
      </c>
      <c r="H15" s="52" t="s">
        <v>130</v>
      </c>
      <c r="I15" s="52">
        <v>2680</v>
      </c>
      <c r="J15" s="52">
        <v>8</v>
      </c>
      <c r="K15" s="56"/>
      <c r="L15" s="56"/>
      <c r="M15" s="55">
        <f t="shared" si="0"/>
        <v>15</v>
      </c>
      <c r="N15" s="65"/>
      <c r="O15" s="67"/>
    </row>
    <row r="16" spans="1:15" ht="28.5" customHeight="1">
      <c r="A16" s="64" t="s">
        <v>96</v>
      </c>
      <c r="B16" s="55" t="s">
        <v>97</v>
      </c>
      <c r="C16" s="52">
        <v>3769</v>
      </c>
      <c r="D16" s="52">
        <v>4</v>
      </c>
      <c r="E16" s="52" t="s">
        <v>118</v>
      </c>
      <c r="F16" s="52">
        <v>3731</v>
      </c>
      <c r="G16" s="52">
        <v>5</v>
      </c>
      <c r="H16" s="52" t="s">
        <v>132</v>
      </c>
      <c r="I16" s="52">
        <v>2779</v>
      </c>
      <c r="J16" s="52">
        <v>9</v>
      </c>
      <c r="K16" s="56"/>
      <c r="L16" s="56"/>
      <c r="M16" s="55">
        <f t="shared" si="0"/>
        <v>18</v>
      </c>
      <c r="N16" s="65"/>
      <c r="O16" s="67"/>
    </row>
    <row r="17" spans="1:15" ht="28.5" customHeight="1">
      <c r="A17" s="64" t="s">
        <v>109</v>
      </c>
      <c r="B17" s="52" t="s">
        <v>110</v>
      </c>
      <c r="C17" s="52">
        <v>3922</v>
      </c>
      <c r="D17" s="52">
        <v>9</v>
      </c>
      <c r="E17" s="52" t="s">
        <v>125</v>
      </c>
      <c r="F17" s="52">
        <v>3644</v>
      </c>
      <c r="G17" s="52">
        <v>4</v>
      </c>
      <c r="H17" s="52" t="s">
        <v>138</v>
      </c>
      <c r="I17" s="52">
        <v>2815</v>
      </c>
      <c r="J17" s="52">
        <v>10</v>
      </c>
      <c r="K17" s="56"/>
      <c r="L17" s="56"/>
      <c r="M17" s="55">
        <f t="shared" si="0"/>
        <v>23</v>
      </c>
      <c r="N17" s="65"/>
      <c r="O17" s="67"/>
    </row>
    <row r="18" spans="1:15" ht="28.5" customHeight="1">
      <c r="A18" s="64" t="s">
        <v>105</v>
      </c>
      <c r="B18" s="52" t="s">
        <v>106</v>
      </c>
      <c r="C18" s="52">
        <v>3904</v>
      </c>
      <c r="D18" s="52">
        <v>8</v>
      </c>
      <c r="E18" s="52" t="s">
        <v>123</v>
      </c>
      <c r="F18" s="52">
        <v>4068</v>
      </c>
      <c r="G18" s="52">
        <v>9</v>
      </c>
      <c r="H18" s="52" t="s">
        <v>136</v>
      </c>
      <c r="I18" s="52">
        <v>2930</v>
      </c>
      <c r="J18" s="52">
        <v>11</v>
      </c>
      <c r="K18" s="56"/>
      <c r="L18" s="56"/>
      <c r="M18" s="55">
        <f t="shared" si="0"/>
        <v>28</v>
      </c>
      <c r="N18" s="65"/>
      <c r="O18" s="67"/>
    </row>
    <row r="19" spans="1:15" ht="28.5" customHeight="1">
      <c r="A19" s="64" t="s">
        <v>61</v>
      </c>
      <c r="B19" s="52" t="s">
        <v>92</v>
      </c>
      <c r="C19" s="52">
        <v>3981</v>
      </c>
      <c r="D19" s="52">
        <v>10</v>
      </c>
      <c r="E19" s="52" t="s">
        <v>115</v>
      </c>
      <c r="F19" s="52">
        <v>4251</v>
      </c>
      <c r="G19" s="52">
        <v>12</v>
      </c>
      <c r="H19" s="52" t="s">
        <v>129</v>
      </c>
      <c r="I19" s="52">
        <v>3102</v>
      </c>
      <c r="J19" s="52">
        <v>12</v>
      </c>
      <c r="K19" s="56"/>
      <c r="L19" s="56"/>
      <c r="M19" s="55">
        <f t="shared" si="0"/>
        <v>34</v>
      </c>
      <c r="N19" s="65"/>
      <c r="O19" s="67"/>
    </row>
    <row r="20" spans="1:15" ht="28.5" customHeight="1">
      <c r="A20" s="64" t="s">
        <v>98</v>
      </c>
      <c r="B20" s="52" t="s">
        <v>99</v>
      </c>
      <c r="C20" s="52">
        <v>4102</v>
      </c>
      <c r="D20" s="52">
        <v>12</v>
      </c>
      <c r="E20" s="52" t="s">
        <v>119</v>
      </c>
      <c r="F20" s="52">
        <v>4386</v>
      </c>
      <c r="G20" s="52">
        <v>13</v>
      </c>
      <c r="H20" s="52" t="s">
        <v>126</v>
      </c>
      <c r="I20" s="52"/>
      <c r="J20" s="52">
        <v>15</v>
      </c>
      <c r="K20" s="56"/>
      <c r="L20" s="56"/>
      <c r="M20" s="55">
        <f t="shared" si="0"/>
        <v>40</v>
      </c>
      <c r="N20" s="65"/>
      <c r="O20" s="67"/>
    </row>
    <row r="21" spans="1:15" ht="28.5" customHeight="1" thickBot="1">
      <c r="A21" s="68" t="s">
        <v>87</v>
      </c>
      <c r="B21" s="69" t="s">
        <v>88</v>
      </c>
      <c r="C21" s="69">
        <v>4660</v>
      </c>
      <c r="D21" s="69">
        <v>13</v>
      </c>
      <c r="E21" s="91" t="s">
        <v>111</v>
      </c>
      <c r="F21" s="91"/>
      <c r="G21" s="69">
        <v>15</v>
      </c>
      <c r="H21" s="69" t="s">
        <v>126</v>
      </c>
      <c r="I21" s="69"/>
      <c r="J21" s="69">
        <v>15</v>
      </c>
      <c r="K21" s="70"/>
      <c r="L21" s="70"/>
      <c r="M21" s="73">
        <f t="shared" si="0"/>
        <v>43</v>
      </c>
      <c r="N21" s="71"/>
      <c r="O21" s="72"/>
    </row>
    <row r="22" ht="8.25" customHeight="1"/>
  </sheetData>
  <sheetProtection/>
  <protectedRanges>
    <protectedRange sqref="A8:A21" name="Range 1_1_1"/>
    <protectedRange sqref="B1:B3 E7 B6:B7 H7" name="Range7_1_1"/>
    <protectedRange sqref="H1:H6" name="Range7_1_2"/>
  </protectedRanges>
  <mergeCells count="11">
    <mergeCell ref="B6:D6"/>
    <mergeCell ref="E6:G6"/>
    <mergeCell ref="H6:J6"/>
    <mergeCell ref="B1:C1"/>
    <mergeCell ref="E1:E4"/>
    <mergeCell ref="F1:O1"/>
    <mergeCell ref="A2:A4"/>
    <mergeCell ref="B2:C4"/>
    <mergeCell ref="F2:O2"/>
    <mergeCell ref="F3:O3"/>
    <mergeCell ref="F4:O4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82" r:id="rId1"/>
  <headerFooter alignWithMargins="0">
    <oddHeader>&amp;C&amp;"Arial,Bold Italic"&amp;36ULO Regatta October 2002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B12" sqref="B12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4" width="14.421875" style="0" customWidth="1"/>
    <col min="5" max="5" width="12.140625" style="0" customWidth="1"/>
    <col min="6" max="7" width="14.421875" style="0" customWidth="1"/>
    <col min="8" max="8" width="12.140625" style="0" customWidth="1"/>
    <col min="9" max="10" width="14.421875" style="0" customWidth="1"/>
    <col min="11" max="11" width="3.7109375" style="0" customWidth="1"/>
    <col min="12" max="12" width="3.57421875" style="0" customWidth="1"/>
    <col min="13" max="13" width="9.57421875" style="0" customWidth="1"/>
    <col min="14" max="14" width="3.140625" style="0" customWidth="1"/>
    <col min="15" max="15" width="13.421875" style="0" customWidth="1"/>
  </cols>
  <sheetData>
    <row r="1" spans="1:15" ht="15.75" customHeight="1">
      <c r="A1" s="74" t="s">
        <v>51</v>
      </c>
      <c r="B1" s="106" t="s">
        <v>1</v>
      </c>
      <c r="C1" s="106"/>
      <c r="D1" s="51"/>
      <c r="E1" s="107" t="s">
        <v>52</v>
      </c>
      <c r="F1" s="108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5.75" customHeight="1">
      <c r="A2" s="102" t="s">
        <v>58</v>
      </c>
      <c r="B2" s="100" t="s">
        <v>166</v>
      </c>
      <c r="C2" s="100"/>
      <c r="D2" s="53"/>
      <c r="E2" s="98"/>
      <c r="F2" s="101"/>
      <c r="G2" s="101"/>
      <c r="H2" s="101"/>
      <c r="I2" s="101"/>
      <c r="J2" s="101"/>
      <c r="K2" s="101"/>
      <c r="L2" s="101"/>
      <c r="M2" s="101"/>
      <c r="N2" s="101"/>
      <c r="O2" s="105"/>
    </row>
    <row r="3" spans="1:15" ht="15.75" customHeight="1">
      <c r="A3" s="103"/>
      <c r="B3" s="100"/>
      <c r="C3" s="100"/>
      <c r="D3" s="53"/>
      <c r="E3" s="98"/>
      <c r="F3" s="101"/>
      <c r="G3" s="101"/>
      <c r="H3" s="101"/>
      <c r="I3" s="101"/>
      <c r="J3" s="101"/>
      <c r="K3" s="101"/>
      <c r="L3" s="101"/>
      <c r="M3" s="101"/>
      <c r="N3" s="101"/>
      <c r="O3" s="105"/>
    </row>
    <row r="4" spans="1:15" ht="15.75" customHeight="1">
      <c r="A4" s="104"/>
      <c r="B4" s="100"/>
      <c r="C4" s="100"/>
      <c r="D4" s="54"/>
      <c r="E4" s="99"/>
      <c r="F4" s="101"/>
      <c r="G4" s="101"/>
      <c r="H4" s="101"/>
      <c r="I4" s="101"/>
      <c r="J4" s="101"/>
      <c r="K4" s="101"/>
      <c r="L4" s="101"/>
      <c r="M4" s="101"/>
      <c r="N4" s="101"/>
      <c r="O4" s="105"/>
    </row>
    <row r="5" spans="1:15" ht="9.75" customHeight="1">
      <c r="A5" s="59"/>
      <c r="B5" s="56"/>
      <c r="C5" s="56"/>
      <c r="D5" s="56"/>
      <c r="E5" s="56"/>
      <c r="F5" s="57"/>
      <c r="G5" s="57"/>
      <c r="H5" s="56"/>
      <c r="I5" s="56"/>
      <c r="J5" s="56"/>
      <c r="K5" s="56"/>
      <c r="L5" s="56"/>
      <c r="M5" s="56"/>
      <c r="N5" s="56"/>
      <c r="O5" s="58"/>
    </row>
    <row r="6" spans="1:15" ht="23.25">
      <c r="A6" s="59"/>
      <c r="B6" s="100" t="s">
        <v>20</v>
      </c>
      <c r="C6" s="100"/>
      <c r="D6" s="100"/>
      <c r="E6" s="100" t="s">
        <v>21</v>
      </c>
      <c r="F6" s="100"/>
      <c r="G6" s="100"/>
      <c r="H6" s="100" t="s">
        <v>22</v>
      </c>
      <c r="I6" s="100"/>
      <c r="J6" s="100"/>
      <c r="K6" s="56"/>
      <c r="L6" s="60"/>
      <c r="M6" s="61"/>
      <c r="N6" s="61"/>
      <c r="O6" s="62"/>
    </row>
    <row r="7" spans="1:15" ht="63.75" customHeight="1">
      <c r="A7" s="64" t="s">
        <v>57</v>
      </c>
      <c r="B7" s="52" t="s">
        <v>53</v>
      </c>
      <c r="C7" s="52" t="s">
        <v>54</v>
      </c>
      <c r="D7" s="52" t="s">
        <v>55</v>
      </c>
      <c r="E7" s="52" t="s">
        <v>53</v>
      </c>
      <c r="F7" s="52" t="s">
        <v>54</v>
      </c>
      <c r="G7" s="52" t="s">
        <v>55</v>
      </c>
      <c r="H7" s="52" t="s">
        <v>53</v>
      </c>
      <c r="I7" s="52" t="s">
        <v>54</v>
      </c>
      <c r="J7" s="52" t="s">
        <v>55</v>
      </c>
      <c r="K7" s="56"/>
      <c r="L7" s="60"/>
      <c r="M7" s="52" t="s">
        <v>55</v>
      </c>
      <c r="N7" s="56"/>
      <c r="O7" s="63" t="s">
        <v>56</v>
      </c>
    </row>
    <row r="8" spans="1:15" ht="30.75" customHeight="1">
      <c r="A8" s="64" t="s">
        <v>65</v>
      </c>
      <c r="B8" s="55" t="s">
        <v>143</v>
      </c>
      <c r="C8" s="55">
        <v>3543</v>
      </c>
      <c r="D8" s="55">
        <v>1</v>
      </c>
      <c r="E8" s="55" t="s">
        <v>155</v>
      </c>
      <c r="F8" s="55">
        <v>3306</v>
      </c>
      <c r="G8" s="55">
        <v>1</v>
      </c>
      <c r="H8" s="55" t="s">
        <v>161</v>
      </c>
      <c r="I8" s="55">
        <v>1966</v>
      </c>
      <c r="J8" s="52">
        <v>1</v>
      </c>
      <c r="K8" s="56"/>
      <c r="L8" s="56"/>
      <c r="M8" s="55">
        <f aca="true" t="shared" si="0" ref="M8:M21">SUM(D8+G8+J8)</f>
        <v>3</v>
      </c>
      <c r="N8" s="65"/>
      <c r="O8" s="66"/>
    </row>
    <row r="9" spans="1:15" ht="30.75" customHeight="1">
      <c r="A9" s="64" t="s">
        <v>107</v>
      </c>
      <c r="B9" s="55" t="s">
        <v>146</v>
      </c>
      <c r="C9" s="55">
        <v>3680</v>
      </c>
      <c r="D9" s="55">
        <v>2</v>
      </c>
      <c r="E9" s="55" t="s">
        <v>158</v>
      </c>
      <c r="F9" s="55">
        <v>3615</v>
      </c>
      <c r="G9" s="55">
        <v>4</v>
      </c>
      <c r="H9" s="55" t="s">
        <v>163</v>
      </c>
      <c r="I9" s="55">
        <v>2256</v>
      </c>
      <c r="J9" s="52">
        <v>3</v>
      </c>
      <c r="K9" s="56"/>
      <c r="L9" s="56"/>
      <c r="M9" s="55">
        <f t="shared" si="0"/>
        <v>9</v>
      </c>
      <c r="N9" s="65"/>
      <c r="O9" s="66"/>
    </row>
    <row r="10" spans="1:15" ht="30.75" customHeight="1">
      <c r="A10" s="64" t="s">
        <v>103</v>
      </c>
      <c r="B10" s="55" t="s">
        <v>144</v>
      </c>
      <c r="C10" s="55">
        <v>3878</v>
      </c>
      <c r="D10" s="55">
        <v>4</v>
      </c>
      <c r="E10" s="55" t="s">
        <v>156</v>
      </c>
      <c r="F10" s="55">
        <v>4098</v>
      </c>
      <c r="G10" s="55">
        <v>10</v>
      </c>
      <c r="H10" s="55" t="s">
        <v>162</v>
      </c>
      <c r="I10" s="55">
        <v>2234</v>
      </c>
      <c r="J10" s="52">
        <v>2</v>
      </c>
      <c r="K10" s="56"/>
      <c r="L10" s="56"/>
      <c r="M10" s="55">
        <f t="shared" si="0"/>
        <v>16</v>
      </c>
      <c r="N10" s="65"/>
      <c r="O10" s="66"/>
    </row>
    <row r="11" spans="1:15" ht="30.75" customHeight="1">
      <c r="A11" s="64" t="s">
        <v>87</v>
      </c>
      <c r="B11" s="55" t="s">
        <v>147</v>
      </c>
      <c r="C11" s="55"/>
      <c r="D11" s="55">
        <v>15</v>
      </c>
      <c r="E11" s="55" t="s">
        <v>148</v>
      </c>
      <c r="F11" s="55">
        <v>3785</v>
      </c>
      <c r="G11" s="55">
        <v>7</v>
      </c>
      <c r="H11" s="55" t="s">
        <v>160</v>
      </c>
      <c r="I11" s="55">
        <v>2668</v>
      </c>
      <c r="J11" s="52">
        <v>4</v>
      </c>
      <c r="K11" s="56"/>
      <c r="L11" s="56"/>
      <c r="M11" s="55">
        <f t="shared" si="0"/>
        <v>26</v>
      </c>
      <c r="N11" s="65"/>
      <c r="O11" s="66"/>
    </row>
    <row r="12" spans="1:15" ht="30.75" customHeight="1">
      <c r="A12" s="64" t="s">
        <v>64</v>
      </c>
      <c r="B12" s="55" t="s">
        <v>92</v>
      </c>
      <c r="C12" s="55">
        <v>3981</v>
      </c>
      <c r="D12" s="55">
        <v>6</v>
      </c>
      <c r="E12" s="55" t="s">
        <v>152</v>
      </c>
      <c r="F12" s="55">
        <v>3677</v>
      </c>
      <c r="G12" s="55">
        <v>6</v>
      </c>
      <c r="H12" s="55" t="s">
        <v>101</v>
      </c>
      <c r="I12" s="55"/>
      <c r="J12" s="52">
        <v>15</v>
      </c>
      <c r="K12" s="56"/>
      <c r="L12" s="56"/>
      <c r="M12" s="55">
        <f t="shared" si="0"/>
        <v>27</v>
      </c>
      <c r="N12" s="65"/>
      <c r="O12" s="66"/>
    </row>
    <row r="13" spans="1:15" ht="30.75" customHeight="1">
      <c r="A13" s="64" t="s">
        <v>96</v>
      </c>
      <c r="B13" s="52" t="s">
        <v>141</v>
      </c>
      <c r="C13" s="52">
        <v>3869</v>
      </c>
      <c r="D13" s="52">
        <v>3</v>
      </c>
      <c r="E13" s="52" t="s">
        <v>153</v>
      </c>
      <c r="F13" s="52">
        <v>3891</v>
      </c>
      <c r="G13" s="52">
        <v>9</v>
      </c>
      <c r="H13" s="90" t="s">
        <v>165</v>
      </c>
      <c r="I13" s="52"/>
      <c r="J13" s="52">
        <v>15</v>
      </c>
      <c r="K13" s="56"/>
      <c r="L13" s="56"/>
      <c r="M13" s="55">
        <f t="shared" si="0"/>
        <v>27</v>
      </c>
      <c r="N13" s="65"/>
      <c r="O13" s="67"/>
    </row>
    <row r="14" spans="1:15" ht="30.75" customHeight="1">
      <c r="A14" s="64" t="s">
        <v>105</v>
      </c>
      <c r="B14" s="52" t="s">
        <v>145</v>
      </c>
      <c r="C14" s="52">
        <v>3949</v>
      </c>
      <c r="D14" s="52">
        <v>5</v>
      </c>
      <c r="E14" s="52" t="s">
        <v>157</v>
      </c>
      <c r="F14" s="52">
        <v>3884</v>
      </c>
      <c r="G14" s="52">
        <v>8</v>
      </c>
      <c r="H14" s="55" t="s">
        <v>126</v>
      </c>
      <c r="I14" s="52"/>
      <c r="J14" s="52">
        <v>15</v>
      </c>
      <c r="K14" s="56"/>
      <c r="L14" s="56"/>
      <c r="M14" s="55">
        <f t="shared" si="0"/>
        <v>28</v>
      </c>
      <c r="N14" s="65"/>
      <c r="O14" s="67"/>
    </row>
    <row r="15" spans="1:15" ht="30.75" customHeight="1">
      <c r="A15" s="64" t="s">
        <v>109</v>
      </c>
      <c r="B15" s="52" t="s">
        <v>147</v>
      </c>
      <c r="C15" s="52"/>
      <c r="D15" s="52">
        <v>15</v>
      </c>
      <c r="E15" s="52" t="s">
        <v>159</v>
      </c>
      <c r="F15" s="52">
        <v>3502</v>
      </c>
      <c r="G15" s="52">
        <v>2</v>
      </c>
      <c r="H15" s="52" t="s">
        <v>140</v>
      </c>
      <c r="I15" s="52"/>
      <c r="J15" s="52">
        <v>15</v>
      </c>
      <c r="K15" s="56"/>
      <c r="L15" s="56"/>
      <c r="M15" s="55">
        <f t="shared" si="0"/>
        <v>32</v>
      </c>
      <c r="N15" s="65"/>
      <c r="O15" s="67"/>
    </row>
    <row r="16" spans="1:15" ht="30.75" customHeight="1">
      <c r="A16" s="64" t="s">
        <v>93</v>
      </c>
      <c r="B16" s="52" t="s">
        <v>126</v>
      </c>
      <c r="C16" s="52"/>
      <c r="D16" s="52">
        <v>15</v>
      </c>
      <c r="E16" s="52" t="s">
        <v>151</v>
      </c>
      <c r="F16" s="52">
        <v>3543</v>
      </c>
      <c r="G16" s="52">
        <v>3</v>
      </c>
      <c r="H16" s="90" t="s">
        <v>165</v>
      </c>
      <c r="I16" s="52"/>
      <c r="J16" s="52">
        <v>15</v>
      </c>
      <c r="K16" s="56"/>
      <c r="L16" s="56"/>
      <c r="M16" s="55">
        <f t="shared" si="0"/>
        <v>33</v>
      </c>
      <c r="N16" s="65"/>
      <c r="O16" s="67"/>
    </row>
    <row r="17" spans="1:15" ht="30.75" customHeight="1">
      <c r="A17" s="64" t="s">
        <v>100</v>
      </c>
      <c r="B17" s="52" t="s">
        <v>142</v>
      </c>
      <c r="C17" s="52">
        <v>4243</v>
      </c>
      <c r="D17" s="52">
        <v>7</v>
      </c>
      <c r="E17" s="52" t="s">
        <v>154</v>
      </c>
      <c r="F17" s="52">
        <v>4264</v>
      </c>
      <c r="G17" s="52">
        <v>12</v>
      </c>
      <c r="H17" s="90" t="s">
        <v>164</v>
      </c>
      <c r="I17" s="52"/>
      <c r="J17" s="52">
        <v>15</v>
      </c>
      <c r="K17" s="56"/>
      <c r="L17" s="56"/>
      <c r="M17" s="55">
        <f t="shared" si="0"/>
        <v>34</v>
      </c>
      <c r="N17" s="65"/>
      <c r="O17" s="67"/>
    </row>
    <row r="18" spans="1:15" ht="30.75" customHeight="1">
      <c r="A18" s="64" t="s">
        <v>61</v>
      </c>
      <c r="B18" s="52" t="s">
        <v>126</v>
      </c>
      <c r="C18" s="52"/>
      <c r="D18" s="52">
        <v>15</v>
      </c>
      <c r="E18" s="52" t="s">
        <v>150</v>
      </c>
      <c r="F18" s="52">
        <v>3658</v>
      </c>
      <c r="G18" s="52">
        <v>5</v>
      </c>
      <c r="H18" s="90" t="s">
        <v>165</v>
      </c>
      <c r="I18" s="52"/>
      <c r="J18" s="52">
        <v>15</v>
      </c>
      <c r="K18" s="56"/>
      <c r="L18" s="56"/>
      <c r="M18" s="55">
        <f t="shared" si="0"/>
        <v>35</v>
      </c>
      <c r="N18" s="65"/>
      <c r="O18" s="67"/>
    </row>
    <row r="19" spans="1:15" ht="30.75" customHeight="1">
      <c r="A19" s="64" t="s">
        <v>90</v>
      </c>
      <c r="B19" s="52" t="s">
        <v>140</v>
      </c>
      <c r="C19" s="52"/>
      <c r="D19" s="52">
        <v>15</v>
      </c>
      <c r="E19" s="52" t="s">
        <v>149</v>
      </c>
      <c r="F19" s="52">
        <v>4177</v>
      </c>
      <c r="G19" s="52">
        <v>11</v>
      </c>
      <c r="H19" s="90" t="s">
        <v>165</v>
      </c>
      <c r="I19" s="52"/>
      <c r="J19" s="52">
        <v>15</v>
      </c>
      <c r="K19" s="56"/>
      <c r="L19" s="56"/>
      <c r="M19" s="55">
        <f t="shared" si="0"/>
        <v>41</v>
      </c>
      <c r="N19" s="65"/>
      <c r="O19" s="67"/>
    </row>
    <row r="20" spans="1:15" ht="30.75" customHeight="1">
      <c r="A20" s="64" t="s">
        <v>66</v>
      </c>
      <c r="B20" s="52" t="s">
        <v>126</v>
      </c>
      <c r="C20" s="52"/>
      <c r="D20" s="52">
        <v>15</v>
      </c>
      <c r="E20" s="52" t="s">
        <v>139</v>
      </c>
      <c r="F20" s="52"/>
      <c r="G20" s="52">
        <v>15</v>
      </c>
      <c r="H20" s="52" t="s">
        <v>126</v>
      </c>
      <c r="I20" s="52"/>
      <c r="J20" s="52">
        <v>15</v>
      </c>
      <c r="K20" s="56"/>
      <c r="L20" s="56"/>
      <c r="M20" s="55">
        <f t="shared" si="0"/>
        <v>45</v>
      </c>
      <c r="N20" s="65"/>
      <c r="O20" s="67"/>
    </row>
    <row r="21" spans="1:15" ht="30.75" customHeight="1" thickBot="1">
      <c r="A21" s="68" t="s">
        <v>98</v>
      </c>
      <c r="B21" s="69" t="s">
        <v>126</v>
      </c>
      <c r="C21" s="69"/>
      <c r="D21" s="69">
        <v>15</v>
      </c>
      <c r="E21" s="69"/>
      <c r="F21" s="69"/>
      <c r="G21" s="69">
        <v>15</v>
      </c>
      <c r="H21" s="69" t="s">
        <v>126</v>
      </c>
      <c r="I21" s="69"/>
      <c r="J21" s="69">
        <v>15</v>
      </c>
      <c r="K21" s="70"/>
      <c r="L21" s="70"/>
      <c r="M21" s="73">
        <f t="shared" si="0"/>
        <v>45</v>
      </c>
      <c r="N21" s="71"/>
      <c r="O21" s="72"/>
    </row>
    <row r="22" ht="8.25" customHeight="1"/>
  </sheetData>
  <sheetProtection/>
  <protectedRanges>
    <protectedRange sqref="B1:B3 E7 B6:B7 H7" name="Range7_1_1"/>
    <protectedRange sqref="H1:H6" name="Range7_1_2"/>
    <protectedRange sqref="A8:A21" name="Range 1_1_1_1"/>
  </protectedRanges>
  <mergeCells count="11">
    <mergeCell ref="B6:D6"/>
    <mergeCell ref="E6:G6"/>
    <mergeCell ref="H6:J6"/>
    <mergeCell ref="B1:C1"/>
    <mergeCell ref="E1:E4"/>
    <mergeCell ref="F1:O1"/>
    <mergeCell ref="A2:A4"/>
    <mergeCell ref="B2:C4"/>
    <mergeCell ref="F2:O2"/>
    <mergeCell ref="F3:O3"/>
    <mergeCell ref="F4:O4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82" r:id="rId1"/>
  <headerFooter alignWithMargins="0">
    <oddHeader>&amp;C&amp;"Arial,Bold Italic"&amp;36ULO Regatta October 2002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D11" sqref="D11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4" width="14.421875" style="0" customWidth="1"/>
    <col min="5" max="5" width="12.140625" style="0" customWidth="1"/>
    <col min="6" max="7" width="14.421875" style="0" customWidth="1"/>
    <col min="8" max="8" width="12.140625" style="0" customWidth="1"/>
    <col min="9" max="10" width="14.421875" style="0" customWidth="1"/>
    <col min="11" max="11" width="3.7109375" style="0" customWidth="1"/>
    <col min="12" max="12" width="3.57421875" style="0" customWidth="1"/>
    <col min="13" max="13" width="9.57421875" style="0" customWidth="1"/>
    <col min="14" max="14" width="3.140625" style="0" customWidth="1"/>
    <col min="15" max="15" width="13.421875" style="0" customWidth="1"/>
  </cols>
  <sheetData>
    <row r="1" spans="1:15" ht="15.75" customHeight="1">
      <c r="A1" s="74" t="s">
        <v>51</v>
      </c>
      <c r="B1" s="106" t="s">
        <v>1</v>
      </c>
      <c r="C1" s="106"/>
      <c r="D1" s="51"/>
      <c r="E1" s="107" t="s">
        <v>52</v>
      </c>
      <c r="F1" s="108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5.75" customHeight="1">
      <c r="A2" s="102" t="s">
        <v>59</v>
      </c>
      <c r="B2" s="100" t="s">
        <v>174</v>
      </c>
      <c r="C2" s="100"/>
      <c r="D2" s="53"/>
      <c r="E2" s="98"/>
      <c r="F2" s="101"/>
      <c r="G2" s="101"/>
      <c r="H2" s="101"/>
      <c r="I2" s="101"/>
      <c r="J2" s="101"/>
      <c r="K2" s="101"/>
      <c r="L2" s="101"/>
      <c r="M2" s="101"/>
      <c r="N2" s="101"/>
      <c r="O2" s="105"/>
    </row>
    <row r="3" spans="1:15" ht="15.75" customHeight="1">
      <c r="A3" s="103"/>
      <c r="B3" s="100"/>
      <c r="C3" s="100"/>
      <c r="D3" s="53"/>
      <c r="E3" s="98"/>
      <c r="F3" s="101"/>
      <c r="G3" s="101"/>
      <c r="H3" s="101"/>
      <c r="I3" s="101"/>
      <c r="J3" s="101"/>
      <c r="K3" s="101"/>
      <c r="L3" s="101"/>
      <c r="M3" s="101"/>
      <c r="N3" s="101"/>
      <c r="O3" s="105"/>
    </row>
    <row r="4" spans="1:15" ht="15.75" customHeight="1">
      <c r="A4" s="104"/>
      <c r="B4" s="100"/>
      <c r="C4" s="100"/>
      <c r="D4" s="54"/>
      <c r="E4" s="99"/>
      <c r="F4" s="101"/>
      <c r="G4" s="101"/>
      <c r="H4" s="101"/>
      <c r="I4" s="101"/>
      <c r="J4" s="101"/>
      <c r="K4" s="101"/>
      <c r="L4" s="101"/>
      <c r="M4" s="101"/>
      <c r="N4" s="101"/>
      <c r="O4" s="105"/>
    </row>
    <row r="5" spans="1:15" ht="9.75" customHeight="1">
      <c r="A5" s="59"/>
      <c r="B5" s="56"/>
      <c r="C5" s="56"/>
      <c r="D5" s="56"/>
      <c r="E5" s="56"/>
      <c r="F5" s="57"/>
      <c r="G5" s="57"/>
      <c r="H5" s="56"/>
      <c r="I5" s="56"/>
      <c r="J5" s="56"/>
      <c r="K5" s="56"/>
      <c r="L5" s="56"/>
      <c r="M5" s="56"/>
      <c r="N5" s="56"/>
      <c r="O5" s="58"/>
    </row>
    <row r="6" spans="1:15" ht="23.25">
      <c r="A6" s="59"/>
      <c r="B6" s="100" t="s">
        <v>5</v>
      </c>
      <c r="C6" s="100"/>
      <c r="D6" s="100"/>
      <c r="E6" s="100" t="s">
        <v>6</v>
      </c>
      <c r="F6" s="100"/>
      <c r="G6" s="100"/>
      <c r="H6" s="100" t="s">
        <v>7</v>
      </c>
      <c r="I6" s="100"/>
      <c r="J6" s="100"/>
      <c r="K6" s="56"/>
      <c r="L6" s="60"/>
      <c r="M6" s="61"/>
      <c r="N6" s="61"/>
      <c r="O6" s="62"/>
    </row>
    <row r="7" spans="1:15" ht="63.75" customHeight="1">
      <c r="A7" s="64" t="s">
        <v>57</v>
      </c>
      <c r="B7" s="52" t="s">
        <v>53</v>
      </c>
      <c r="C7" s="52" t="s">
        <v>54</v>
      </c>
      <c r="D7" s="52" t="s">
        <v>55</v>
      </c>
      <c r="E7" s="52" t="s">
        <v>53</v>
      </c>
      <c r="F7" s="52" t="s">
        <v>54</v>
      </c>
      <c r="G7" s="52" t="s">
        <v>55</v>
      </c>
      <c r="H7" s="52" t="s">
        <v>53</v>
      </c>
      <c r="I7" s="52" t="s">
        <v>54</v>
      </c>
      <c r="J7" s="52" t="s">
        <v>55</v>
      </c>
      <c r="K7" s="56"/>
      <c r="L7" s="60"/>
      <c r="M7" s="52" t="s">
        <v>55</v>
      </c>
      <c r="N7" s="56"/>
      <c r="O7" s="63" t="s">
        <v>56</v>
      </c>
    </row>
    <row r="8" spans="1:15" ht="28.5" customHeight="1">
      <c r="A8" s="64" t="s">
        <v>90</v>
      </c>
      <c r="B8" s="55" t="s">
        <v>91</v>
      </c>
      <c r="C8" s="55">
        <v>3237</v>
      </c>
      <c r="D8" s="55">
        <v>3</v>
      </c>
      <c r="E8" s="55" t="s">
        <v>114</v>
      </c>
      <c r="F8" s="55">
        <v>3180</v>
      </c>
      <c r="G8" s="55">
        <v>1</v>
      </c>
      <c r="H8" s="55" t="s">
        <v>128</v>
      </c>
      <c r="I8" s="55">
        <v>2039</v>
      </c>
      <c r="J8" s="52">
        <v>2</v>
      </c>
      <c r="K8" s="56"/>
      <c r="L8" s="56"/>
      <c r="M8" s="55">
        <f aca="true" t="shared" si="0" ref="M8:M21">SUM(D8+G8+J8)</f>
        <v>6</v>
      </c>
      <c r="N8" s="65"/>
      <c r="O8" s="66"/>
    </row>
    <row r="9" spans="1:15" ht="28.5" customHeight="1">
      <c r="A9" s="64" t="s">
        <v>66</v>
      </c>
      <c r="B9" s="55" t="s">
        <v>89</v>
      </c>
      <c r="C9" s="55">
        <v>3071</v>
      </c>
      <c r="D9" s="55">
        <v>1</v>
      </c>
      <c r="E9" s="55" t="s">
        <v>113</v>
      </c>
      <c r="F9" s="55">
        <v>3365</v>
      </c>
      <c r="G9" s="55">
        <v>4</v>
      </c>
      <c r="H9" s="55" t="s">
        <v>127</v>
      </c>
      <c r="I9" s="55">
        <v>2061</v>
      </c>
      <c r="J9" s="52">
        <v>3</v>
      </c>
      <c r="K9" s="56"/>
      <c r="L9" s="56"/>
      <c r="M9" s="55">
        <f t="shared" si="0"/>
        <v>8</v>
      </c>
      <c r="N9" s="65"/>
      <c r="O9" s="66"/>
    </row>
    <row r="10" spans="1:15" ht="28.5" customHeight="1">
      <c r="A10" s="64" t="s">
        <v>93</v>
      </c>
      <c r="B10" s="55" t="s">
        <v>94</v>
      </c>
      <c r="C10" s="55">
        <v>3356</v>
      </c>
      <c r="D10" s="55">
        <v>5</v>
      </c>
      <c r="E10" s="55" t="s">
        <v>116</v>
      </c>
      <c r="F10" s="55">
        <v>3198</v>
      </c>
      <c r="G10" s="55">
        <v>2</v>
      </c>
      <c r="H10" s="55" t="s">
        <v>130</v>
      </c>
      <c r="I10" s="55">
        <v>2382</v>
      </c>
      <c r="J10" s="52">
        <v>7</v>
      </c>
      <c r="K10" s="56"/>
      <c r="L10" s="56"/>
      <c r="M10" s="55">
        <f t="shared" si="0"/>
        <v>14</v>
      </c>
      <c r="N10" s="65"/>
      <c r="O10" s="66"/>
    </row>
    <row r="11" spans="1:15" ht="28.5" customHeight="1">
      <c r="A11" s="64" t="s">
        <v>61</v>
      </c>
      <c r="B11" s="55" t="s">
        <v>92</v>
      </c>
      <c r="C11" s="55">
        <v>3185</v>
      </c>
      <c r="D11" s="55">
        <v>2</v>
      </c>
      <c r="E11" s="55" t="s">
        <v>115</v>
      </c>
      <c r="F11" s="55">
        <v>3401</v>
      </c>
      <c r="G11" s="55">
        <v>6</v>
      </c>
      <c r="H11" s="55" t="s">
        <v>129</v>
      </c>
      <c r="I11" s="55">
        <v>2481</v>
      </c>
      <c r="J11" s="52">
        <v>9</v>
      </c>
      <c r="K11" s="56"/>
      <c r="L11" s="56"/>
      <c r="M11" s="55">
        <f t="shared" si="0"/>
        <v>17</v>
      </c>
      <c r="N11" s="65"/>
      <c r="O11" s="66"/>
    </row>
    <row r="12" spans="1:15" ht="28.5" customHeight="1">
      <c r="A12" s="64" t="s">
        <v>100</v>
      </c>
      <c r="B12" s="89" t="s">
        <v>112</v>
      </c>
      <c r="C12" s="55"/>
      <c r="D12" s="55">
        <v>15</v>
      </c>
      <c r="E12" s="55" t="s">
        <v>120</v>
      </c>
      <c r="F12" s="55">
        <v>3259</v>
      </c>
      <c r="G12" s="55">
        <v>3</v>
      </c>
      <c r="H12" s="55" t="s">
        <v>133</v>
      </c>
      <c r="I12" s="55">
        <v>2028</v>
      </c>
      <c r="J12" s="52">
        <v>1</v>
      </c>
      <c r="K12" s="56"/>
      <c r="L12" s="56"/>
      <c r="M12" s="55">
        <f t="shared" si="0"/>
        <v>19</v>
      </c>
      <c r="N12" s="65"/>
      <c r="O12" s="66"/>
    </row>
    <row r="13" spans="1:15" ht="28.5" customHeight="1">
      <c r="A13" s="64" t="s">
        <v>107</v>
      </c>
      <c r="B13" s="52" t="s">
        <v>108</v>
      </c>
      <c r="C13" s="52">
        <v>3362</v>
      </c>
      <c r="D13" s="52">
        <v>6</v>
      </c>
      <c r="E13" s="52" t="s">
        <v>124</v>
      </c>
      <c r="F13" s="52">
        <v>3437</v>
      </c>
      <c r="G13" s="52">
        <v>8</v>
      </c>
      <c r="H13" s="52" t="s">
        <v>137</v>
      </c>
      <c r="I13" s="52">
        <v>2260</v>
      </c>
      <c r="J13" s="52">
        <v>6</v>
      </c>
      <c r="K13" s="56"/>
      <c r="L13" s="56"/>
      <c r="M13" s="55">
        <f t="shared" si="0"/>
        <v>20</v>
      </c>
      <c r="N13" s="65"/>
      <c r="O13" s="67"/>
    </row>
    <row r="14" spans="1:15" ht="28.5" customHeight="1">
      <c r="A14" s="64" t="s">
        <v>103</v>
      </c>
      <c r="B14" s="52" t="s">
        <v>104</v>
      </c>
      <c r="C14" s="52">
        <v>3440</v>
      </c>
      <c r="D14" s="52">
        <v>8</v>
      </c>
      <c r="E14" s="52" t="s">
        <v>122</v>
      </c>
      <c r="F14" s="52">
        <v>3380</v>
      </c>
      <c r="G14" s="52">
        <v>5</v>
      </c>
      <c r="H14" s="52" t="s">
        <v>135</v>
      </c>
      <c r="I14" s="52">
        <v>2416</v>
      </c>
      <c r="J14" s="52">
        <v>8</v>
      </c>
      <c r="K14" s="56"/>
      <c r="L14" s="56"/>
      <c r="M14" s="55">
        <f t="shared" si="0"/>
        <v>21</v>
      </c>
      <c r="N14" s="65"/>
      <c r="O14" s="67"/>
    </row>
    <row r="15" spans="1:15" ht="28.5" customHeight="1">
      <c r="A15" s="64" t="s">
        <v>65</v>
      </c>
      <c r="B15" s="52" t="s">
        <v>102</v>
      </c>
      <c r="C15" s="52">
        <v>3412</v>
      </c>
      <c r="D15" s="52">
        <v>7</v>
      </c>
      <c r="E15" s="52" t="s">
        <v>121</v>
      </c>
      <c r="F15" s="52">
        <v>3731</v>
      </c>
      <c r="G15" s="52">
        <v>13</v>
      </c>
      <c r="H15" s="52" t="s">
        <v>134</v>
      </c>
      <c r="I15" s="52">
        <v>2254</v>
      </c>
      <c r="J15" s="52">
        <v>5</v>
      </c>
      <c r="K15" s="56"/>
      <c r="L15" s="56"/>
      <c r="M15" s="55">
        <f t="shared" si="0"/>
        <v>25</v>
      </c>
      <c r="N15" s="65"/>
      <c r="O15" s="67"/>
    </row>
    <row r="16" spans="1:15" ht="28.5" customHeight="1">
      <c r="A16" s="64" t="s">
        <v>64</v>
      </c>
      <c r="B16" s="55" t="s">
        <v>95</v>
      </c>
      <c r="C16" s="52">
        <v>3463</v>
      </c>
      <c r="D16" s="52">
        <v>10</v>
      </c>
      <c r="E16" s="52" t="s">
        <v>117</v>
      </c>
      <c r="F16" s="52">
        <v>3698</v>
      </c>
      <c r="G16" s="52">
        <v>12</v>
      </c>
      <c r="H16" s="52" t="s">
        <v>131</v>
      </c>
      <c r="I16" s="52">
        <v>2174</v>
      </c>
      <c r="J16" s="52">
        <v>4</v>
      </c>
      <c r="K16" s="56"/>
      <c r="L16" s="56"/>
      <c r="M16" s="55">
        <f t="shared" si="0"/>
        <v>26</v>
      </c>
      <c r="N16" s="65"/>
      <c r="O16" s="67"/>
    </row>
    <row r="17" spans="1:15" ht="28.5" customHeight="1">
      <c r="A17" s="64" t="s">
        <v>96</v>
      </c>
      <c r="B17" s="52" t="s">
        <v>97</v>
      </c>
      <c r="C17" s="52">
        <v>3442</v>
      </c>
      <c r="D17" s="52">
        <v>9</v>
      </c>
      <c r="E17" s="52" t="s">
        <v>118</v>
      </c>
      <c r="F17" s="52">
        <v>3407</v>
      </c>
      <c r="G17" s="52">
        <v>7</v>
      </c>
      <c r="H17" s="52" t="s">
        <v>132</v>
      </c>
      <c r="I17" s="52">
        <v>2481</v>
      </c>
      <c r="J17" s="52">
        <v>10</v>
      </c>
      <c r="K17" s="56"/>
      <c r="L17" s="56"/>
      <c r="M17" s="55">
        <f t="shared" si="0"/>
        <v>26</v>
      </c>
      <c r="N17" s="65"/>
      <c r="O17" s="67"/>
    </row>
    <row r="18" spans="1:15" ht="28.5" customHeight="1">
      <c r="A18" s="64" t="s">
        <v>98</v>
      </c>
      <c r="B18" s="52" t="s">
        <v>99</v>
      </c>
      <c r="C18" s="52">
        <v>3281</v>
      </c>
      <c r="D18" s="52">
        <v>4</v>
      </c>
      <c r="E18" s="52" t="s">
        <v>119</v>
      </c>
      <c r="F18" s="52">
        <v>3509</v>
      </c>
      <c r="G18" s="52">
        <v>9</v>
      </c>
      <c r="H18" s="52" t="s">
        <v>126</v>
      </c>
      <c r="I18" s="52"/>
      <c r="J18" s="52">
        <v>15</v>
      </c>
      <c r="K18" s="56"/>
      <c r="L18" s="56"/>
      <c r="M18" s="55">
        <f t="shared" si="0"/>
        <v>28</v>
      </c>
      <c r="N18" s="65"/>
      <c r="O18" s="67"/>
    </row>
    <row r="19" spans="1:15" ht="28.5" customHeight="1">
      <c r="A19" s="64" t="s">
        <v>105</v>
      </c>
      <c r="B19" s="52" t="s">
        <v>106</v>
      </c>
      <c r="C19" s="52">
        <v>3473</v>
      </c>
      <c r="D19" s="52">
        <v>11</v>
      </c>
      <c r="E19" s="52" t="s">
        <v>123</v>
      </c>
      <c r="F19" s="52">
        <v>3619</v>
      </c>
      <c r="G19" s="52">
        <v>11</v>
      </c>
      <c r="H19" s="52" t="s">
        <v>136</v>
      </c>
      <c r="I19" s="52">
        <v>2607</v>
      </c>
      <c r="J19" s="52">
        <v>11</v>
      </c>
      <c r="K19" s="56"/>
      <c r="L19" s="56"/>
      <c r="M19" s="55">
        <f t="shared" si="0"/>
        <v>33</v>
      </c>
      <c r="N19" s="65"/>
      <c r="O19" s="67"/>
    </row>
    <row r="20" spans="1:15" ht="28.5" customHeight="1">
      <c r="A20" s="64" t="s">
        <v>109</v>
      </c>
      <c r="B20" s="52" t="s">
        <v>110</v>
      </c>
      <c r="C20" s="52">
        <v>3786</v>
      </c>
      <c r="D20" s="52">
        <v>13</v>
      </c>
      <c r="E20" s="52" t="s">
        <v>125</v>
      </c>
      <c r="F20" s="52">
        <v>3518</v>
      </c>
      <c r="G20" s="52">
        <v>10</v>
      </c>
      <c r="H20" s="52" t="s">
        <v>138</v>
      </c>
      <c r="I20" s="52">
        <v>2717</v>
      </c>
      <c r="J20" s="52">
        <v>12</v>
      </c>
      <c r="K20" s="56"/>
      <c r="L20" s="56"/>
      <c r="M20" s="55">
        <f t="shared" si="0"/>
        <v>35</v>
      </c>
      <c r="N20" s="65"/>
      <c r="O20" s="67"/>
    </row>
    <row r="21" spans="1:15" ht="28.5" customHeight="1" thickBot="1">
      <c r="A21" s="68" t="s">
        <v>87</v>
      </c>
      <c r="B21" s="69" t="s">
        <v>88</v>
      </c>
      <c r="C21" s="69">
        <v>3728</v>
      </c>
      <c r="D21" s="69">
        <v>12</v>
      </c>
      <c r="E21" s="91" t="s">
        <v>111</v>
      </c>
      <c r="F21" s="69"/>
      <c r="G21" s="69">
        <v>15</v>
      </c>
      <c r="H21" s="69" t="s">
        <v>126</v>
      </c>
      <c r="I21" s="69"/>
      <c r="J21" s="69">
        <v>15</v>
      </c>
      <c r="K21" s="70"/>
      <c r="L21" s="70"/>
      <c r="M21" s="73">
        <f t="shared" si="0"/>
        <v>42</v>
      </c>
      <c r="N21" s="71"/>
      <c r="O21" s="72"/>
    </row>
    <row r="22" ht="8.25" customHeight="1"/>
  </sheetData>
  <sheetProtection/>
  <protectedRanges>
    <protectedRange sqref="B1:B3 E7 B6:B7 H7" name="Range7_1_1"/>
    <protectedRange sqref="H1:H6" name="Range7_1_2"/>
    <protectedRange sqref="A8:A21" name="Range 1_1_1_1"/>
  </protectedRanges>
  <mergeCells count="11">
    <mergeCell ref="B6:D6"/>
    <mergeCell ref="E6:G6"/>
    <mergeCell ref="H6:J6"/>
    <mergeCell ref="B1:C1"/>
    <mergeCell ref="E1:E4"/>
    <mergeCell ref="F1:O1"/>
    <mergeCell ref="A2:A4"/>
    <mergeCell ref="B2:C4"/>
    <mergeCell ref="F2:O2"/>
    <mergeCell ref="F3:O3"/>
    <mergeCell ref="F4:O4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82" r:id="rId1"/>
  <headerFooter alignWithMargins="0">
    <oddHeader>&amp;C&amp;"Arial,Bold Italic"&amp;36ULO Regatta October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B8" sqref="B8"/>
    </sheetView>
  </sheetViews>
  <sheetFormatPr defaultColWidth="9.140625" defaultRowHeight="12.75"/>
  <cols>
    <col min="1" max="1" width="18.28125" style="0" customWidth="1"/>
    <col min="2" max="2" width="12.140625" style="0" customWidth="1"/>
    <col min="3" max="4" width="14.421875" style="0" customWidth="1"/>
    <col min="5" max="5" width="12.140625" style="0" customWidth="1"/>
    <col min="6" max="7" width="14.421875" style="0" customWidth="1"/>
    <col min="8" max="8" width="12.140625" style="0" customWidth="1"/>
    <col min="9" max="10" width="14.421875" style="0" customWidth="1"/>
    <col min="11" max="11" width="3.7109375" style="0" customWidth="1"/>
    <col min="12" max="12" width="3.57421875" style="0" customWidth="1"/>
    <col min="13" max="13" width="9.57421875" style="0" customWidth="1"/>
    <col min="14" max="14" width="3.140625" style="0" customWidth="1"/>
    <col min="15" max="15" width="13.421875" style="0" customWidth="1"/>
  </cols>
  <sheetData>
    <row r="1" spans="1:15" ht="15.75" customHeight="1">
      <c r="A1" s="74" t="s">
        <v>51</v>
      </c>
      <c r="B1" s="106" t="s">
        <v>1</v>
      </c>
      <c r="C1" s="106"/>
      <c r="D1" s="51"/>
      <c r="E1" s="107" t="s">
        <v>52</v>
      </c>
      <c r="F1" s="108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5.75" customHeight="1">
      <c r="A2" s="102" t="s">
        <v>59</v>
      </c>
      <c r="B2" s="100"/>
      <c r="C2" s="100"/>
      <c r="D2" s="53"/>
      <c r="E2" s="98"/>
      <c r="F2" s="101"/>
      <c r="G2" s="101"/>
      <c r="H2" s="101"/>
      <c r="I2" s="101"/>
      <c r="J2" s="101"/>
      <c r="K2" s="101"/>
      <c r="L2" s="101"/>
      <c r="M2" s="101"/>
      <c r="N2" s="101"/>
      <c r="O2" s="105"/>
    </row>
    <row r="3" spans="1:15" ht="15.75" customHeight="1">
      <c r="A3" s="103"/>
      <c r="B3" s="100"/>
      <c r="C3" s="100"/>
      <c r="D3" s="53"/>
      <c r="E3" s="98"/>
      <c r="F3" s="101"/>
      <c r="G3" s="101"/>
      <c r="H3" s="101"/>
      <c r="I3" s="101"/>
      <c r="J3" s="101"/>
      <c r="K3" s="101"/>
      <c r="L3" s="101"/>
      <c r="M3" s="101"/>
      <c r="N3" s="101"/>
      <c r="O3" s="105"/>
    </row>
    <row r="4" spans="1:15" ht="15.75" customHeight="1">
      <c r="A4" s="104"/>
      <c r="B4" s="100"/>
      <c r="C4" s="100"/>
      <c r="D4" s="54"/>
      <c r="E4" s="99"/>
      <c r="F4" s="101"/>
      <c r="G4" s="101"/>
      <c r="H4" s="101"/>
      <c r="I4" s="101"/>
      <c r="J4" s="101"/>
      <c r="K4" s="101"/>
      <c r="L4" s="101"/>
      <c r="M4" s="101"/>
      <c r="N4" s="101"/>
      <c r="O4" s="105"/>
    </row>
    <row r="5" spans="1:15" ht="9.75" customHeight="1">
      <c r="A5" s="59"/>
      <c r="B5" s="56"/>
      <c r="C5" s="56"/>
      <c r="D5" s="56"/>
      <c r="E5" s="56"/>
      <c r="F5" s="57"/>
      <c r="G5" s="57"/>
      <c r="H5" s="56"/>
      <c r="I5" s="56"/>
      <c r="J5" s="56"/>
      <c r="K5" s="56"/>
      <c r="L5" s="56"/>
      <c r="M5" s="56"/>
      <c r="N5" s="56"/>
      <c r="O5" s="58"/>
    </row>
    <row r="6" spans="1:15" ht="23.25">
      <c r="A6" s="59"/>
      <c r="B6" s="100" t="s">
        <v>20</v>
      </c>
      <c r="C6" s="100"/>
      <c r="D6" s="100"/>
      <c r="E6" s="100" t="s">
        <v>21</v>
      </c>
      <c r="F6" s="100"/>
      <c r="G6" s="100"/>
      <c r="H6" s="100" t="s">
        <v>22</v>
      </c>
      <c r="I6" s="100"/>
      <c r="J6" s="100"/>
      <c r="K6" s="56"/>
      <c r="L6" s="60"/>
      <c r="M6" s="61"/>
      <c r="N6" s="61"/>
      <c r="O6" s="62"/>
    </row>
    <row r="7" spans="1:15" ht="63.75" customHeight="1">
      <c r="A7" s="64" t="s">
        <v>57</v>
      </c>
      <c r="B7" s="52" t="s">
        <v>53</v>
      </c>
      <c r="C7" s="52" t="s">
        <v>54</v>
      </c>
      <c r="D7" s="52" t="s">
        <v>55</v>
      </c>
      <c r="E7" s="52" t="s">
        <v>53</v>
      </c>
      <c r="F7" s="52" t="s">
        <v>54</v>
      </c>
      <c r="G7" s="52" t="s">
        <v>55</v>
      </c>
      <c r="H7" s="52" t="s">
        <v>53</v>
      </c>
      <c r="I7" s="52" t="s">
        <v>54</v>
      </c>
      <c r="J7" s="52" t="s">
        <v>55</v>
      </c>
      <c r="K7" s="56"/>
      <c r="L7" s="60"/>
      <c r="M7" s="52" t="s">
        <v>55</v>
      </c>
      <c r="N7" s="56"/>
      <c r="O7" s="63" t="s">
        <v>56</v>
      </c>
    </row>
    <row r="8" spans="1:15" ht="28.5" customHeight="1">
      <c r="A8" s="64" t="s">
        <v>65</v>
      </c>
      <c r="B8" s="55" t="s">
        <v>143</v>
      </c>
      <c r="C8" s="55">
        <v>3420</v>
      </c>
      <c r="D8" s="55">
        <v>3</v>
      </c>
      <c r="E8" s="55" t="s">
        <v>155</v>
      </c>
      <c r="F8" s="55">
        <v>3191</v>
      </c>
      <c r="G8" s="55">
        <v>4</v>
      </c>
      <c r="H8" s="55" t="s">
        <v>161</v>
      </c>
      <c r="I8" s="55">
        <v>1927</v>
      </c>
      <c r="J8" s="52">
        <v>1</v>
      </c>
      <c r="K8" s="56"/>
      <c r="L8" s="56"/>
      <c r="M8" s="55">
        <f aca="true" t="shared" si="0" ref="M8:M21">SUM(D8+G8+J8)</f>
        <v>8</v>
      </c>
      <c r="N8" s="65"/>
      <c r="O8" s="66"/>
    </row>
    <row r="9" spans="1:15" ht="28.5" customHeight="1">
      <c r="A9" s="64" t="s">
        <v>103</v>
      </c>
      <c r="B9" s="55" t="s">
        <v>144</v>
      </c>
      <c r="C9" s="55">
        <v>3102</v>
      </c>
      <c r="D9" s="55">
        <v>1</v>
      </c>
      <c r="E9" s="55" t="s">
        <v>156</v>
      </c>
      <c r="F9" s="55">
        <v>3823</v>
      </c>
      <c r="G9" s="55">
        <v>12</v>
      </c>
      <c r="H9" s="55" t="s">
        <v>162</v>
      </c>
      <c r="I9" s="55">
        <v>2084</v>
      </c>
      <c r="J9" s="52">
        <v>2</v>
      </c>
      <c r="K9" s="56"/>
      <c r="L9" s="56"/>
      <c r="M9" s="55">
        <f t="shared" si="0"/>
        <v>15</v>
      </c>
      <c r="N9" s="65"/>
      <c r="O9" s="66"/>
    </row>
    <row r="10" spans="1:15" ht="28.5" customHeight="1">
      <c r="A10" s="64" t="s">
        <v>107</v>
      </c>
      <c r="B10" s="55" t="s">
        <v>146</v>
      </c>
      <c r="C10" s="55">
        <v>3433</v>
      </c>
      <c r="D10" s="55">
        <v>4</v>
      </c>
      <c r="E10" s="55" t="s">
        <v>158</v>
      </c>
      <c r="F10" s="55">
        <v>3513</v>
      </c>
      <c r="G10" s="55">
        <v>9</v>
      </c>
      <c r="H10" s="55" t="s">
        <v>163</v>
      </c>
      <c r="I10" s="55">
        <v>2192</v>
      </c>
      <c r="J10" s="52">
        <v>4</v>
      </c>
      <c r="K10" s="56"/>
      <c r="L10" s="56"/>
      <c r="M10" s="55">
        <f t="shared" si="0"/>
        <v>17</v>
      </c>
      <c r="N10" s="65"/>
      <c r="O10" s="66"/>
    </row>
    <row r="11" spans="1:15" ht="28.5" customHeight="1">
      <c r="A11" s="64" t="s">
        <v>87</v>
      </c>
      <c r="B11" s="55" t="s">
        <v>147</v>
      </c>
      <c r="C11" s="55"/>
      <c r="D11" s="55">
        <v>15</v>
      </c>
      <c r="E11" s="55" t="s">
        <v>148</v>
      </c>
      <c r="F11" s="55">
        <v>3028</v>
      </c>
      <c r="G11" s="55">
        <v>2</v>
      </c>
      <c r="H11" s="55" t="s">
        <v>160</v>
      </c>
      <c r="I11" s="55">
        <v>2134</v>
      </c>
      <c r="J11" s="52">
        <v>3</v>
      </c>
      <c r="K11" s="56"/>
      <c r="L11" s="56"/>
      <c r="M11" s="55">
        <f t="shared" si="0"/>
        <v>20</v>
      </c>
      <c r="N11" s="65"/>
      <c r="O11" s="66"/>
    </row>
    <row r="12" spans="1:15" ht="28.5" customHeight="1">
      <c r="A12" s="64" t="s">
        <v>64</v>
      </c>
      <c r="B12" s="55" t="s">
        <v>92</v>
      </c>
      <c r="C12" s="55">
        <v>3636</v>
      </c>
      <c r="D12" s="55">
        <v>7</v>
      </c>
      <c r="E12" s="55" t="s">
        <v>152</v>
      </c>
      <c r="F12" s="55">
        <v>3358</v>
      </c>
      <c r="G12" s="55">
        <v>6</v>
      </c>
      <c r="H12" s="55" t="s">
        <v>101</v>
      </c>
      <c r="I12" s="55"/>
      <c r="J12" s="52">
        <v>15</v>
      </c>
      <c r="K12" s="56"/>
      <c r="L12" s="56"/>
      <c r="M12" s="55">
        <f t="shared" si="0"/>
        <v>28</v>
      </c>
      <c r="N12" s="65"/>
      <c r="O12" s="66"/>
    </row>
    <row r="13" spans="1:15" ht="28.5" customHeight="1">
      <c r="A13" s="64" t="s">
        <v>105</v>
      </c>
      <c r="B13" s="52" t="s">
        <v>145</v>
      </c>
      <c r="C13" s="52">
        <v>3514</v>
      </c>
      <c r="D13" s="52">
        <v>5</v>
      </c>
      <c r="E13" s="52" t="s">
        <v>157</v>
      </c>
      <c r="F13" s="52">
        <v>3456</v>
      </c>
      <c r="G13" s="52">
        <v>8</v>
      </c>
      <c r="H13" s="52" t="s">
        <v>126</v>
      </c>
      <c r="I13" s="52"/>
      <c r="J13" s="52">
        <v>15</v>
      </c>
      <c r="K13" s="56"/>
      <c r="L13" s="56"/>
      <c r="M13" s="55">
        <f t="shared" si="0"/>
        <v>28</v>
      </c>
      <c r="N13" s="65"/>
      <c r="O13" s="67"/>
    </row>
    <row r="14" spans="1:15" ht="28.5" customHeight="1">
      <c r="A14" s="64" t="s">
        <v>100</v>
      </c>
      <c r="B14" s="52" t="s">
        <v>142</v>
      </c>
      <c r="C14" s="52">
        <v>3394</v>
      </c>
      <c r="D14" s="52">
        <v>2</v>
      </c>
      <c r="E14" s="52" t="s">
        <v>154</v>
      </c>
      <c r="F14" s="52">
        <v>3787</v>
      </c>
      <c r="G14" s="52">
        <v>11</v>
      </c>
      <c r="H14" s="52" t="s">
        <v>101</v>
      </c>
      <c r="I14" s="52"/>
      <c r="J14" s="52">
        <v>15</v>
      </c>
      <c r="K14" s="56"/>
      <c r="L14" s="56"/>
      <c r="M14" s="55">
        <f t="shared" si="0"/>
        <v>28</v>
      </c>
      <c r="N14" s="65"/>
      <c r="O14" s="67"/>
    </row>
    <row r="15" spans="1:15" ht="28.5" customHeight="1">
      <c r="A15" s="64" t="s">
        <v>61</v>
      </c>
      <c r="B15" s="52" t="s">
        <v>101</v>
      </c>
      <c r="C15" s="52"/>
      <c r="D15" s="52">
        <v>15</v>
      </c>
      <c r="E15" s="52" t="s">
        <v>150</v>
      </c>
      <c r="F15" s="52">
        <v>2927</v>
      </c>
      <c r="G15" s="52">
        <v>1</v>
      </c>
      <c r="H15" s="52" t="s">
        <v>101</v>
      </c>
      <c r="I15" s="52"/>
      <c r="J15" s="52">
        <v>15</v>
      </c>
      <c r="K15" s="56"/>
      <c r="L15" s="56"/>
      <c r="M15" s="55">
        <f t="shared" si="0"/>
        <v>31</v>
      </c>
      <c r="N15" s="65"/>
      <c r="O15" s="67"/>
    </row>
    <row r="16" spans="1:15" ht="28.5" customHeight="1">
      <c r="A16" s="64" t="s">
        <v>96</v>
      </c>
      <c r="B16" s="52" t="s">
        <v>141</v>
      </c>
      <c r="C16" s="52">
        <v>3533</v>
      </c>
      <c r="D16" s="52">
        <v>6</v>
      </c>
      <c r="E16" s="52" t="s">
        <v>153</v>
      </c>
      <c r="F16" s="52">
        <v>3553</v>
      </c>
      <c r="G16" s="52">
        <v>10</v>
      </c>
      <c r="H16" s="52" t="s">
        <v>101</v>
      </c>
      <c r="I16" s="52"/>
      <c r="J16" s="52">
        <v>15</v>
      </c>
      <c r="K16" s="56"/>
      <c r="L16" s="56"/>
      <c r="M16" s="55">
        <f t="shared" si="0"/>
        <v>31</v>
      </c>
      <c r="N16" s="65"/>
      <c r="O16" s="67"/>
    </row>
    <row r="17" spans="1:15" ht="28.5" customHeight="1">
      <c r="A17" s="64" t="s">
        <v>93</v>
      </c>
      <c r="B17" s="52" t="s">
        <v>101</v>
      </c>
      <c r="C17" s="52"/>
      <c r="D17" s="52">
        <v>15</v>
      </c>
      <c r="E17" s="52" t="s">
        <v>151</v>
      </c>
      <c r="F17" s="52">
        <v>3149</v>
      </c>
      <c r="G17" s="52">
        <v>3</v>
      </c>
      <c r="H17" s="52" t="s">
        <v>101</v>
      </c>
      <c r="I17" s="52"/>
      <c r="J17" s="52">
        <v>15</v>
      </c>
      <c r="K17" s="56"/>
      <c r="L17" s="56"/>
      <c r="M17" s="55">
        <f t="shared" si="0"/>
        <v>33</v>
      </c>
      <c r="N17" s="65"/>
      <c r="O17" s="67"/>
    </row>
    <row r="18" spans="1:15" ht="28.5" customHeight="1">
      <c r="A18" s="64" t="s">
        <v>90</v>
      </c>
      <c r="B18" s="52" t="s">
        <v>140</v>
      </c>
      <c r="C18" s="52"/>
      <c r="D18" s="52">
        <v>15</v>
      </c>
      <c r="E18" s="52" t="s">
        <v>149</v>
      </c>
      <c r="F18" s="52">
        <v>3341</v>
      </c>
      <c r="G18" s="52">
        <v>5</v>
      </c>
      <c r="H18" s="52" t="s">
        <v>101</v>
      </c>
      <c r="I18" s="52"/>
      <c r="J18" s="52">
        <v>15</v>
      </c>
      <c r="K18" s="56"/>
      <c r="L18" s="56"/>
      <c r="M18" s="55">
        <f t="shared" si="0"/>
        <v>35</v>
      </c>
      <c r="N18" s="65"/>
      <c r="O18" s="67"/>
    </row>
    <row r="19" spans="1:15" ht="28.5" customHeight="1">
      <c r="A19" s="64" t="s">
        <v>109</v>
      </c>
      <c r="B19" s="52" t="s">
        <v>147</v>
      </c>
      <c r="C19" s="52"/>
      <c r="D19" s="52">
        <v>15</v>
      </c>
      <c r="E19" s="52" t="s">
        <v>159</v>
      </c>
      <c r="F19" s="52">
        <v>3380</v>
      </c>
      <c r="G19" s="52">
        <v>7</v>
      </c>
      <c r="H19" s="52" t="s">
        <v>140</v>
      </c>
      <c r="I19" s="52"/>
      <c r="J19" s="52">
        <v>15</v>
      </c>
      <c r="K19" s="56"/>
      <c r="L19" s="56"/>
      <c r="M19" s="55">
        <f t="shared" si="0"/>
        <v>37</v>
      </c>
      <c r="N19" s="65"/>
      <c r="O19" s="67"/>
    </row>
    <row r="20" spans="1:15" ht="28.5" customHeight="1">
      <c r="A20" s="64" t="s">
        <v>66</v>
      </c>
      <c r="B20" s="52" t="s">
        <v>126</v>
      </c>
      <c r="C20" s="52"/>
      <c r="D20" s="52">
        <v>15</v>
      </c>
      <c r="E20" s="52" t="s">
        <v>126</v>
      </c>
      <c r="F20" s="52"/>
      <c r="G20" s="52">
        <v>15</v>
      </c>
      <c r="H20" s="52" t="s">
        <v>126</v>
      </c>
      <c r="I20" s="52"/>
      <c r="J20" s="52">
        <v>15</v>
      </c>
      <c r="K20" s="56"/>
      <c r="L20" s="56"/>
      <c r="M20" s="55">
        <f t="shared" si="0"/>
        <v>45</v>
      </c>
      <c r="N20" s="65"/>
      <c r="O20" s="67"/>
    </row>
    <row r="21" spans="1:15" ht="28.5" customHeight="1" thickBot="1">
      <c r="A21" s="68" t="s">
        <v>98</v>
      </c>
      <c r="B21" s="69" t="s">
        <v>126</v>
      </c>
      <c r="C21" s="69"/>
      <c r="D21" s="69">
        <v>15</v>
      </c>
      <c r="E21" s="69" t="s">
        <v>126</v>
      </c>
      <c r="F21" s="69"/>
      <c r="G21" s="69">
        <v>15</v>
      </c>
      <c r="H21" s="69" t="s">
        <v>126</v>
      </c>
      <c r="I21" s="69"/>
      <c r="J21" s="69">
        <v>15</v>
      </c>
      <c r="K21" s="70"/>
      <c r="L21" s="70"/>
      <c r="M21" s="73">
        <f t="shared" si="0"/>
        <v>45</v>
      </c>
      <c r="N21" s="71"/>
      <c r="O21" s="72"/>
    </row>
    <row r="22" ht="8.25" customHeight="1"/>
  </sheetData>
  <sheetProtection/>
  <protectedRanges>
    <protectedRange sqref="B1:B3 E7 B6:B7 H7" name="Range7_1_1"/>
    <protectedRange sqref="H1:H6" name="Range7_1_2"/>
    <protectedRange sqref="A8:A21" name="Range 1_1_1_1"/>
  </protectedRanges>
  <mergeCells count="11">
    <mergeCell ref="B6:D6"/>
    <mergeCell ref="E6:G6"/>
    <mergeCell ref="H6:J6"/>
    <mergeCell ref="B1:C1"/>
    <mergeCell ref="E1:E4"/>
    <mergeCell ref="F1:O1"/>
    <mergeCell ref="A2:A4"/>
    <mergeCell ref="B2:C4"/>
    <mergeCell ref="F2:O2"/>
    <mergeCell ref="F3:O3"/>
    <mergeCell ref="F4:O4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82" r:id="rId1"/>
  <headerFooter alignWithMargins="0">
    <oddHeader>&amp;C&amp;"Arial,Bold Italic"&amp;36ULO Regatta October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2">
      <selection activeCell="F11" sqref="F11"/>
    </sheetView>
  </sheetViews>
  <sheetFormatPr defaultColWidth="9.140625" defaultRowHeight="12.75"/>
  <cols>
    <col min="1" max="1" width="24.00390625" style="23" customWidth="1"/>
    <col min="2" max="6" width="21.00390625" style="23" customWidth="1"/>
    <col min="7" max="7" width="21.00390625" style="22" customWidth="1"/>
    <col min="8" max="8" width="1.7109375" style="22" customWidth="1"/>
    <col min="9" max="9" width="16.421875" style="22" customWidth="1"/>
    <col min="10" max="10" width="1.57421875" style="22" customWidth="1"/>
    <col min="11" max="11" width="20.28125" style="22" customWidth="1"/>
    <col min="12" max="16384" width="9.140625" style="22" customWidth="1"/>
  </cols>
  <sheetData>
    <row r="1" spans="1:7" ht="22.5" customHeight="1">
      <c r="A1" s="28"/>
      <c r="B1" s="29" t="s">
        <v>14</v>
      </c>
      <c r="C1" s="29" t="s">
        <v>15</v>
      </c>
      <c r="D1" s="29" t="s">
        <v>16</v>
      </c>
      <c r="E1" s="29" t="s">
        <v>19</v>
      </c>
      <c r="F1" s="29" t="s">
        <v>17</v>
      </c>
      <c r="G1" s="30" t="s">
        <v>18</v>
      </c>
    </row>
    <row r="2" spans="1:7" ht="36">
      <c r="A2" s="121" t="s">
        <v>76</v>
      </c>
      <c r="B2" s="25" t="s">
        <v>12</v>
      </c>
      <c r="C2" s="25" t="s">
        <v>13</v>
      </c>
      <c r="D2" s="25" t="s">
        <v>8</v>
      </c>
      <c r="E2" s="25" t="s">
        <v>9</v>
      </c>
      <c r="F2" s="25" t="s">
        <v>11</v>
      </c>
      <c r="G2" s="31" t="s">
        <v>10</v>
      </c>
    </row>
    <row r="3" spans="1:11" ht="18">
      <c r="A3" s="94"/>
      <c r="B3" s="26">
        <f>+'Computation of Handicaps'!C4</f>
        <v>0.787</v>
      </c>
      <c r="C3" s="26">
        <f>+'Computation of Handicaps'!D4</f>
        <v>0.8150175</v>
      </c>
      <c r="D3" s="26">
        <f>+'Computation of Handicaps'!E4</f>
        <v>0.7515375</v>
      </c>
      <c r="E3" s="26">
        <f>+'Computation of Handicaps'!F4</f>
        <v>0.709615</v>
      </c>
      <c r="F3" s="26">
        <f>+'Computation of Handicaps'!G4</f>
        <v>0.7850325</v>
      </c>
      <c r="G3" s="32">
        <f>+'Computation of Handicaps'!H4</f>
        <v>0.8047075</v>
      </c>
      <c r="I3" s="95" t="s">
        <v>48</v>
      </c>
      <c r="K3" s="95" t="s">
        <v>77</v>
      </c>
    </row>
    <row r="4" spans="1:11" ht="18">
      <c r="A4" s="33"/>
      <c r="B4" s="34"/>
      <c r="C4" s="34"/>
      <c r="D4" s="34"/>
      <c r="E4" s="34"/>
      <c r="F4" s="34"/>
      <c r="G4" s="35"/>
      <c r="I4" s="85"/>
      <c r="K4" s="85"/>
    </row>
    <row r="5" spans="1:11" ht="47.25" customHeight="1">
      <c r="A5" s="33"/>
      <c r="B5" s="120" t="s">
        <v>46</v>
      </c>
      <c r="C5" s="120"/>
      <c r="D5" s="47" t="s">
        <v>44</v>
      </c>
      <c r="E5" s="24" t="s">
        <v>45</v>
      </c>
      <c r="F5" s="27" t="s">
        <v>50</v>
      </c>
      <c r="G5" s="48" t="s">
        <v>49</v>
      </c>
      <c r="I5" s="86"/>
      <c r="K5" s="86"/>
    </row>
    <row r="6" spans="1:11" ht="18">
      <c r="A6" s="33"/>
      <c r="B6" s="24" t="s">
        <v>42</v>
      </c>
      <c r="C6" s="24" t="s">
        <v>43</v>
      </c>
      <c r="D6" s="24" t="s">
        <v>4</v>
      </c>
      <c r="E6" s="24" t="s">
        <v>4</v>
      </c>
      <c r="F6" s="24" t="s">
        <v>47</v>
      </c>
      <c r="G6" s="48" t="s">
        <v>4</v>
      </c>
      <c r="I6" s="47" t="s">
        <v>80</v>
      </c>
      <c r="K6" s="47" t="s">
        <v>4</v>
      </c>
    </row>
    <row r="7" spans="1:7" ht="18">
      <c r="A7" s="33"/>
      <c r="B7" s="34"/>
      <c r="C7" s="34"/>
      <c r="D7" s="34"/>
      <c r="E7" s="34"/>
      <c r="F7" s="34"/>
      <c r="G7" s="35"/>
    </row>
    <row r="8" spans="1:11" ht="46.5" customHeight="1">
      <c r="A8" s="38" t="s">
        <v>13</v>
      </c>
      <c r="B8" s="27">
        <v>57</v>
      </c>
      <c r="C8" s="27">
        <v>55</v>
      </c>
      <c r="D8" s="24">
        <f>SUM(B8*60)+C8</f>
        <v>3475</v>
      </c>
      <c r="E8" s="40">
        <f>SUM(D8/C3)</f>
        <v>4263.712128880668</v>
      </c>
      <c r="F8" s="27">
        <v>1.126</v>
      </c>
      <c r="G8" s="44">
        <f>SUM(E8/F8)</f>
        <v>3786.60046969864</v>
      </c>
      <c r="I8" s="50">
        <v>0</v>
      </c>
      <c r="K8" s="50"/>
    </row>
    <row r="9" spans="1:11" ht="46.5" customHeight="1">
      <c r="A9" s="33"/>
      <c r="B9" s="34"/>
      <c r="C9" s="34"/>
      <c r="D9" s="34"/>
      <c r="E9" s="41"/>
      <c r="F9" s="34"/>
      <c r="G9" s="45"/>
      <c r="I9" s="49"/>
      <c r="K9" s="49"/>
    </row>
    <row r="10" spans="1:11" ht="46.5" customHeight="1">
      <c r="A10" s="38" t="s">
        <v>12</v>
      </c>
      <c r="B10" s="27">
        <v>50</v>
      </c>
      <c r="C10" s="27">
        <v>34</v>
      </c>
      <c r="D10" s="24">
        <f>SUM(B10*60)+C10</f>
        <v>3034</v>
      </c>
      <c r="E10" s="40">
        <f>SUM(D10/B3)</f>
        <v>3855.146124523507</v>
      </c>
      <c r="F10" s="27">
        <v>1.036</v>
      </c>
      <c r="G10" s="44">
        <f>SUM(E10/F10)</f>
        <v>3721.183517879833</v>
      </c>
      <c r="I10" s="50" t="s">
        <v>78</v>
      </c>
      <c r="K10" s="50" t="s">
        <v>79</v>
      </c>
    </row>
    <row r="11" spans="1:11" ht="46.5" customHeight="1">
      <c r="A11" s="33"/>
      <c r="B11" s="34"/>
      <c r="C11" s="34"/>
      <c r="D11" s="34"/>
      <c r="E11" s="41"/>
      <c r="F11" s="34"/>
      <c r="G11" s="45"/>
      <c r="I11" s="49"/>
      <c r="K11" s="49"/>
    </row>
    <row r="12" spans="1:11" ht="46.5" customHeight="1">
      <c r="A12" s="38" t="s">
        <v>41</v>
      </c>
      <c r="B12" s="27">
        <v>29</v>
      </c>
      <c r="C12" s="27">
        <v>31</v>
      </c>
      <c r="D12" s="24">
        <f>SUM(B12*60)+C12</f>
        <v>1771</v>
      </c>
      <c r="E12" s="40">
        <f>SUM(D12/F3)</f>
        <v>2255.9575558973675</v>
      </c>
      <c r="F12" s="27">
        <v>1.029</v>
      </c>
      <c r="G12" s="44">
        <f>SUM(E12/F12)</f>
        <v>2192.3785771597354</v>
      </c>
      <c r="I12" s="50" t="s">
        <v>86</v>
      </c>
      <c r="K12" s="50" t="s">
        <v>85</v>
      </c>
    </row>
    <row r="13" spans="1:11" ht="46.5" customHeight="1">
      <c r="A13" s="33"/>
      <c r="B13" s="34"/>
      <c r="C13" s="34"/>
      <c r="D13" s="34"/>
      <c r="E13" s="42"/>
      <c r="F13" s="34"/>
      <c r="G13" s="45"/>
      <c r="I13" s="49"/>
      <c r="K13" s="49"/>
    </row>
    <row r="14" spans="1:11" ht="46.5" customHeight="1">
      <c r="A14" s="38" t="s">
        <v>8</v>
      </c>
      <c r="B14" s="27">
        <v>48</v>
      </c>
      <c r="C14" s="27">
        <v>39</v>
      </c>
      <c r="D14" s="24">
        <f>SUM(B14*60)+C14</f>
        <v>2919</v>
      </c>
      <c r="E14" s="40">
        <f>SUM(D14/D3)</f>
        <v>3884.0377226685296</v>
      </c>
      <c r="F14" s="27">
        <v>1.124</v>
      </c>
      <c r="G14" s="44">
        <f>SUM(E14/F14)</f>
        <v>3455.549575327873</v>
      </c>
      <c r="I14" s="50" t="s">
        <v>82</v>
      </c>
      <c r="K14" s="50" t="s">
        <v>81</v>
      </c>
    </row>
    <row r="15" spans="1:11" ht="46.5" customHeight="1">
      <c r="A15" s="33"/>
      <c r="B15" s="34"/>
      <c r="C15" s="34"/>
      <c r="D15" s="34"/>
      <c r="E15" s="41"/>
      <c r="F15" s="34"/>
      <c r="G15" s="45"/>
      <c r="I15" s="49"/>
      <c r="K15" s="49"/>
    </row>
    <row r="16" spans="1:11" ht="46.5" customHeight="1" thickBot="1">
      <c r="A16" s="39" t="s">
        <v>9</v>
      </c>
      <c r="B16" s="36">
        <v>31</v>
      </c>
      <c r="C16" s="36">
        <v>33</v>
      </c>
      <c r="D16" s="37">
        <f>SUM(B16*60)+C16</f>
        <v>1893</v>
      </c>
      <c r="E16" s="43">
        <f>SUM(D16/E3)</f>
        <v>2667.6437223001203</v>
      </c>
      <c r="F16" s="36">
        <v>1.25</v>
      </c>
      <c r="G16" s="46">
        <f>SUM(E16/F16)</f>
        <v>2134.1149778400963</v>
      </c>
      <c r="I16" s="50" t="s">
        <v>83</v>
      </c>
      <c r="K16" s="50" t="s">
        <v>84</v>
      </c>
    </row>
  </sheetData>
  <mergeCells count="4">
    <mergeCell ref="B5:C5"/>
    <mergeCell ref="A2:A3"/>
    <mergeCell ref="I3:I5"/>
    <mergeCell ref="K3:K5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75" r:id="rId1"/>
  <headerFooter alignWithMargins="0">
    <oddHeader>&amp;C&amp;"Arial,Bold Italic"&amp;36ULO Regatta October 2002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C18" sqref="C18"/>
    </sheetView>
  </sheetViews>
  <sheetFormatPr defaultColWidth="9.140625" defaultRowHeight="12.75"/>
  <cols>
    <col min="1" max="1" width="51.421875" style="0" customWidth="1"/>
    <col min="2" max="2" width="25.140625" style="0" customWidth="1"/>
    <col min="3" max="8" width="18.7109375" style="0" customWidth="1"/>
    <col min="9" max="18" width="17.140625" style="0" customWidth="1"/>
  </cols>
  <sheetData>
    <row r="1" spans="1:8" ht="46.5" customHeight="1">
      <c r="A1" s="17" t="s">
        <v>23</v>
      </c>
      <c r="B1" s="4"/>
      <c r="C1" s="87" t="s">
        <v>30</v>
      </c>
      <c r="D1" s="88"/>
      <c r="E1" s="88"/>
      <c r="F1" s="88"/>
      <c r="G1" s="88"/>
      <c r="H1" s="122"/>
    </row>
    <row r="2" spans="1:8" ht="18.75">
      <c r="A2" s="19"/>
      <c r="B2" s="6" t="s">
        <v>32</v>
      </c>
      <c r="C2" s="9" t="s">
        <v>14</v>
      </c>
      <c r="D2" s="9" t="s">
        <v>15</v>
      </c>
      <c r="E2" s="9" t="s">
        <v>16</v>
      </c>
      <c r="F2" s="9" t="s">
        <v>19</v>
      </c>
      <c r="G2" s="9" t="s">
        <v>17</v>
      </c>
      <c r="H2" s="9" t="s">
        <v>18</v>
      </c>
    </row>
    <row r="3" spans="1:8" ht="31.5">
      <c r="A3" s="19"/>
      <c r="B3" s="6" t="s">
        <v>3</v>
      </c>
      <c r="C3" s="6" t="s">
        <v>12</v>
      </c>
      <c r="D3" s="6" t="s">
        <v>13</v>
      </c>
      <c r="E3" s="6" t="s">
        <v>8</v>
      </c>
      <c r="F3" s="6" t="s">
        <v>9</v>
      </c>
      <c r="G3" s="6" t="s">
        <v>11</v>
      </c>
      <c r="H3" s="6" t="s">
        <v>10</v>
      </c>
    </row>
    <row r="4" spans="1:8" ht="29.25" customHeight="1">
      <c r="A4" s="19"/>
      <c r="B4" s="6" t="s">
        <v>31</v>
      </c>
      <c r="C4" s="10">
        <f>SUM(H11+(H11*B12))</f>
        <v>0.787</v>
      </c>
      <c r="D4" s="10">
        <f>SUM(H13+(H13*B18))</f>
        <v>0.8150175</v>
      </c>
      <c r="E4" s="10">
        <f>SUM(H15+(H15*(B16+B10)))</f>
        <v>0.7515375</v>
      </c>
      <c r="F4" s="10">
        <f>SUM(H17)+(H17*(B10+B20))</f>
        <v>0.709615</v>
      </c>
      <c r="G4" s="10">
        <f>SUM(H11+(H11*B10))</f>
        <v>0.7850325</v>
      </c>
      <c r="H4" s="10">
        <f>SUM(H11+(H11*(B10+B14)))</f>
        <v>0.8047075</v>
      </c>
    </row>
    <row r="5" spans="1:8" ht="12.75">
      <c r="A5" s="19"/>
      <c r="B5" s="2"/>
      <c r="C5" s="2"/>
      <c r="D5" s="2"/>
      <c r="E5" s="2"/>
      <c r="F5" s="2"/>
      <c r="G5" s="2"/>
      <c r="H5" s="5"/>
    </row>
    <row r="6" spans="1:8" ht="12.75">
      <c r="A6" s="19"/>
      <c r="B6" s="2"/>
      <c r="C6" s="2"/>
      <c r="D6" s="2"/>
      <c r="E6" s="2"/>
      <c r="F6" s="2"/>
      <c r="G6" s="2"/>
      <c r="H6" s="5"/>
    </row>
    <row r="7" spans="1:8" ht="29.25" customHeight="1">
      <c r="A7" s="3" t="s">
        <v>37</v>
      </c>
      <c r="B7" s="2"/>
      <c r="C7" s="7">
        <v>0</v>
      </c>
      <c r="D7" s="7">
        <f>SUM(D4/$C$4)-100%</f>
        <v>0.035600381194409</v>
      </c>
      <c r="E7" s="7">
        <f>SUM(E4/$C$4)-100%</f>
        <v>-0.045060355781448624</v>
      </c>
      <c r="F7" s="7">
        <f>SUM(F4/$C$4)-100%</f>
        <v>-0.0983290978398984</v>
      </c>
      <c r="G7" s="7">
        <f>SUM(G4/$C$4)-100%</f>
        <v>-0.0025000000000000577</v>
      </c>
      <c r="H7" s="7">
        <f>SUM(H4/$C$4)-100%</f>
        <v>0.022499999999999964</v>
      </c>
    </row>
    <row r="8" spans="1:8" ht="15.75" customHeight="1">
      <c r="A8" s="19"/>
      <c r="B8" s="2"/>
      <c r="C8" s="2"/>
      <c r="D8" s="2"/>
      <c r="E8" s="2"/>
      <c r="F8" s="2"/>
      <c r="G8" s="2"/>
      <c r="H8" s="5"/>
    </row>
    <row r="9" spans="1:8" ht="34.5" customHeight="1">
      <c r="A9" s="18" t="s">
        <v>38</v>
      </c>
      <c r="B9" s="8" t="s">
        <v>39</v>
      </c>
      <c r="C9" s="2"/>
      <c r="D9" s="2"/>
      <c r="E9" s="2"/>
      <c r="F9" s="2"/>
      <c r="G9" s="123" t="s">
        <v>24</v>
      </c>
      <c r="H9" s="123"/>
    </row>
    <row r="10" spans="1:8" ht="21.75" customHeight="1">
      <c r="A10" s="12" t="s">
        <v>29</v>
      </c>
      <c r="B10" s="8">
        <v>-0.0025</v>
      </c>
      <c r="C10" s="2"/>
      <c r="D10" s="2"/>
      <c r="E10" s="2"/>
      <c r="F10" s="2"/>
      <c r="G10" s="2"/>
      <c r="H10" s="5"/>
    </row>
    <row r="11" spans="1:8" ht="15.75">
      <c r="A11" s="19"/>
      <c r="B11" s="2"/>
      <c r="C11" s="2"/>
      <c r="D11" s="2"/>
      <c r="E11" s="2"/>
      <c r="F11" s="2"/>
      <c r="G11" s="1" t="s">
        <v>0</v>
      </c>
      <c r="H11" s="11">
        <v>0.787</v>
      </c>
    </row>
    <row r="12" spans="1:8" ht="21.75" customHeight="1">
      <c r="A12" s="12" t="s">
        <v>25</v>
      </c>
      <c r="B12" s="8">
        <v>0</v>
      </c>
      <c r="C12" s="2"/>
      <c r="D12" s="2"/>
      <c r="E12" s="2"/>
      <c r="F12" s="2"/>
      <c r="G12" s="21"/>
      <c r="H12" s="5"/>
    </row>
    <row r="13" spans="1:8" ht="15.75">
      <c r="A13" s="19"/>
      <c r="B13" s="2"/>
      <c r="C13" s="2"/>
      <c r="D13" s="2"/>
      <c r="E13" s="2"/>
      <c r="F13" s="2"/>
      <c r="G13" s="1" t="s">
        <v>2</v>
      </c>
      <c r="H13" s="11">
        <v>0.814</v>
      </c>
    </row>
    <row r="14" spans="1:8" ht="21.75" customHeight="1">
      <c r="A14" s="12" t="s">
        <v>26</v>
      </c>
      <c r="B14" s="8">
        <v>0.025</v>
      </c>
      <c r="C14" s="2"/>
      <c r="D14" s="2"/>
      <c r="E14" s="2"/>
      <c r="F14" s="2"/>
      <c r="G14" s="21"/>
      <c r="H14" s="5"/>
    </row>
    <row r="15" spans="1:8" ht="15.75">
      <c r="A15" s="19"/>
      <c r="B15" s="2"/>
      <c r="C15" s="2"/>
      <c r="D15" s="2"/>
      <c r="E15" s="2"/>
      <c r="F15" s="2"/>
      <c r="G15" s="1" t="s">
        <v>8</v>
      </c>
      <c r="H15" s="11">
        <v>0.735</v>
      </c>
    </row>
    <row r="16" spans="1:8" ht="21.75" customHeight="1">
      <c r="A16" s="12" t="s">
        <v>27</v>
      </c>
      <c r="B16" s="8">
        <v>0.025</v>
      </c>
      <c r="C16" s="2"/>
      <c r="D16" s="2"/>
      <c r="E16" s="2"/>
      <c r="F16" s="2"/>
      <c r="G16" s="21"/>
      <c r="H16" s="5"/>
    </row>
    <row r="17" spans="1:8" ht="15.75">
      <c r="A17" s="19"/>
      <c r="B17" s="2"/>
      <c r="C17" s="2"/>
      <c r="D17" s="2"/>
      <c r="E17" s="2"/>
      <c r="F17" s="2"/>
      <c r="G17" s="1" t="s">
        <v>9</v>
      </c>
      <c r="H17" s="11">
        <v>0.694</v>
      </c>
    </row>
    <row r="18" spans="1:8" ht="21.75" customHeight="1">
      <c r="A18" s="12" t="s">
        <v>28</v>
      </c>
      <c r="B18" s="82">
        <v>0.00125</v>
      </c>
      <c r="C18" s="2"/>
      <c r="D18" s="2"/>
      <c r="E18" s="2"/>
      <c r="F18" s="2"/>
      <c r="G18" s="2"/>
      <c r="H18" s="5"/>
    </row>
    <row r="19" spans="1:8" ht="12.75">
      <c r="A19" s="19"/>
      <c r="B19" s="2"/>
      <c r="C19" s="2"/>
      <c r="D19" s="2"/>
      <c r="E19" s="2"/>
      <c r="F19" s="2"/>
      <c r="G19" s="2"/>
      <c r="H19" s="5"/>
    </row>
    <row r="20" spans="1:8" ht="15.75">
      <c r="A20" s="12" t="s">
        <v>33</v>
      </c>
      <c r="B20" s="8">
        <v>0.025</v>
      </c>
      <c r="C20" s="2"/>
      <c r="D20" s="2"/>
      <c r="E20" s="2"/>
      <c r="F20" s="2"/>
      <c r="G20" s="2"/>
      <c r="H20" s="5"/>
    </row>
    <row r="21" spans="1:8" ht="12.75">
      <c r="A21" s="19"/>
      <c r="B21" s="2"/>
      <c r="C21" s="2"/>
      <c r="D21" s="2"/>
      <c r="E21" s="2"/>
      <c r="F21" s="2"/>
      <c r="G21" s="2"/>
      <c r="H21" s="5"/>
    </row>
    <row r="22" spans="1:8" ht="36" customHeight="1">
      <c r="A22" s="19"/>
      <c r="B22" s="2"/>
      <c r="C22" s="6" t="str">
        <f aca="true" t="shared" si="0" ref="C22:H22">+C3</f>
        <v>Club Hobie 16</v>
      </c>
      <c r="D22" s="6" t="str">
        <f t="shared" si="0"/>
        <v>Club Prindle 16</v>
      </c>
      <c r="E22" s="6" t="str">
        <f t="shared" si="0"/>
        <v>Hobie 18</v>
      </c>
      <c r="F22" s="6" t="str">
        <f t="shared" si="0"/>
        <v>Nacra 5.5</v>
      </c>
      <c r="G22" s="6" t="str">
        <f t="shared" si="0"/>
        <v>Klaus &amp; Dave H16</v>
      </c>
      <c r="H22" s="6" t="str">
        <f t="shared" si="0"/>
        <v>Old Hobie 16,s</v>
      </c>
    </row>
    <row r="23" spans="1:8" ht="22.5" customHeight="1">
      <c r="A23" s="19"/>
      <c r="B23" s="13" t="s">
        <v>34</v>
      </c>
      <c r="C23" s="123" t="s">
        <v>40</v>
      </c>
      <c r="D23" s="123"/>
      <c r="E23" s="123"/>
      <c r="F23" s="123"/>
      <c r="G23" s="123"/>
      <c r="H23" s="123"/>
    </row>
    <row r="24" spans="1:8" ht="21.75" customHeight="1">
      <c r="A24" s="12" t="s">
        <v>35</v>
      </c>
      <c r="B24" s="16">
        <v>60</v>
      </c>
      <c r="C24" s="13">
        <f aca="true" t="shared" si="1" ref="C24:H24">SUM($B$24+($B$24*C7))</f>
        <v>60</v>
      </c>
      <c r="D24" s="14">
        <f t="shared" si="1"/>
        <v>62.13602287166454</v>
      </c>
      <c r="E24" s="14">
        <f t="shared" si="1"/>
        <v>57.29637865311308</v>
      </c>
      <c r="F24" s="14">
        <f t="shared" si="1"/>
        <v>54.1002541296061</v>
      </c>
      <c r="G24" s="14">
        <f t="shared" si="1"/>
        <v>59.849999999999994</v>
      </c>
      <c r="H24" s="14">
        <f t="shared" si="1"/>
        <v>61.349999999999994</v>
      </c>
    </row>
    <row r="25" spans="1:8" ht="12.75">
      <c r="A25" s="19"/>
      <c r="B25" s="2"/>
      <c r="C25" s="2"/>
      <c r="D25" s="2"/>
      <c r="E25" s="2"/>
      <c r="F25" s="2"/>
      <c r="G25" s="2"/>
      <c r="H25" s="5"/>
    </row>
    <row r="26" spans="1:8" ht="21.75" customHeight="1">
      <c r="A26" s="20"/>
      <c r="B26" s="12" t="s">
        <v>36</v>
      </c>
      <c r="C26" s="13">
        <f aca="true" t="shared" si="2" ref="C26:H26">SUM($B$24-C24)*60</f>
        <v>0</v>
      </c>
      <c r="D26" s="15">
        <f t="shared" si="2"/>
        <v>-128.1613722998722</v>
      </c>
      <c r="E26" s="15">
        <f t="shared" si="2"/>
        <v>162.21728081321515</v>
      </c>
      <c r="F26" s="15">
        <f t="shared" si="2"/>
        <v>353.984752223634</v>
      </c>
      <c r="G26" s="15">
        <f t="shared" si="2"/>
        <v>9.000000000000341</v>
      </c>
      <c r="H26" s="15">
        <f t="shared" si="2"/>
        <v>-80.99999999999966</v>
      </c>
    </row>
    <row r="28" ht="21.75" customHeight="1"/>
    <row r="30" ht="21.75" customHeight="1"/>
  </sheetData>
  <sheetProtection/>
  <protectedRanges>
    <protectedRange sqref="B24" name="Range3"/>
    <protectedRange sqref="H11:H17" name="Range2"/>
    <protectedRange sqref="B10:B20" name="Range1"/>
  </protectedRanges>
  <mergeCells count="3">
    <mergeCell ref="C1:H1"/>
    <mergeCell ref="C23:H23"/>
    <mergeCell ref="G9:H9"/>
  </mergeCells>
  <printOptions horizontalCentered="1" verticalCentered="1"/>
  <pageMargins left="0.15748031496062992" right="0.15748031496062992" top="0.6" bottom="0.48" header="0.19" footer="0.26"/>
  <pageSetup fitToHeight="1" fitToWidth="1" horizontalDpi="300" verticalDpi="300" orientation="landscape" paperSize="9" scale="76" r:id="rId1"/>
  <headerFooter alignWithMargins="0">
    <oddHeader>&amp;C&amp;"Arial,Bold Italic"&amp;36ULO Regatta October 2002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workbookViewId="0" topLeftCell="A1">
      <selection activeCell="A1" sqref="A1:B1"/>
    </sheetView>
  </sheetViews>
  <sheetFormatPr defaultColWidth="9.140625" defaultRowHeight="12.75"/>
  <cols>
    <col min="1" max="1" width="42.7109375" style="0" customWidth="1"/>
    <col min="2" max="3" width="38.8515625" style="0" customWidth="1"/>
  </cols>
  <sheetData>
    <row r="1" spans="1:2" ht="59.25" customHeight="1">
      <c r="A1" s="124" t="s">
        <v>75</v>
      </c>
      <c r="B1" s="125"/>
    </row>
    <row r="2" spans="1:2" ht="20.25">
      <c r="A2" s="75"/>
      <c r="B2" s="76"/>
    </row>
    <row r="3" spans="1:2" ht="20.25">
      <c r="A3" s="77" t="s">
        <v>57</v>
      </c>
      <c r="B3" s="77" t="s">
        <v>60</v>
      </c>
    </row>
    <row r="4" spans="1:2" ht="18">
      <c r="A4" s="78"/>
      <c r="B4" s="79"/>
    </row>
    <row r="5" spans="1:2" ht="32.25" customHeight="1">
      <c r="A5" s="80" t="s">
        <v>68</v>
      </c>
      <c r="B5" s="81">
        <v>1.0290000000000001</v>
      </c>
    </row>
    <row r="6" spans="1:2" ht="32.25" customHeight="1">
      <c r="A6" s="80" t="s">
        <v>67</v>
      </c>
      <c r="B6" s="81">
        <v>1.036</v>
      </c>
    </row>
    <row r="7" spans="1:2" ht="32.25" customHeight="1">
      <c r="A7" s="80" t="s">
        <v>65</v>
      </c>
      <c r="B7" s="81">
        <v>1.036</v>
      </c>
    </row>
    <row r="8" spans="1:2" ht="32.25" customHeight="1">
      <c r="A8" s="80" t="s">
        <v>69</v>
      </c>
      <c r="B8" s="81">
        <v>1.072</v>
      </c>
    </row>
    <row r="9" spans="1:2" ht="32.25" customHeight="1">
      <c r="A9" s="80" t="s">
        <v>70</v>
      </c>
      <c r="B9" s="81">
        <v>1.095</v>
      </c>
    </row>
    <row r="10" spans="1:2" ht="32.25" customHeight="1">
      <c r="A10" s="80" t="s">
        <v>64</v>
      </c>
      <c r="B10" s="81">
        <v>1.095</v>
      </c>
    </row>
    <row r="11" spans="1:2" ht="32.25" customHeight="1">
      <c r="A11" s="80" t="s">
        <v>71</v>
      </c>
      <c r="B11" s="81">
        <v>1.124</v>
      </c>
    </row>
    <row r="12" spans="1:2" ht="32.25" customHeight="1">
      <c r="A12" s="80" t="s">
        <v>72</v>
      </c>
      <c r="B12" s="81">
        <v>1.125</v>
      </c>
    </row>
    <row r="13" spans="1:2" ht="32.25" customHeight="1">
      <c r="A13" s="80" t="s">
        <v>73</v>
      </c>
      <c r="B13" s="81">
        <v>1.126</v>
      </c>
    </row>
    <row r="14" spans="1:2" ht="32.25" customHeight="1">
      <c r="A14" s="80" t="s">
        <v>74</v>
      </c>
      <c r="B14" s="81">
        <v>1.25</v>
      </c>
    </row>
    <row r="15" spans="1:2" ht="32.25" customHeight="1">
      <c r="A15" s="80" t="s">
        <v>61</v>
      </c>
      <c r="B15" s="81">
        <v>1.25</v>
      </c>
    </row>
    <row r="16" spans="1:2" ht="32.25" customHeight="1">
      <c r="A16" s="80" t="s">
        <v>62</v>
      </c>
      <c r="B16" s="81">
        <v>1.25</v>
      </c>
    </row>
    <row r="17" spans="1:2" ht="32.25" customHeight="1">
      <c r="A17" s="80" t="s">
        <v>63</v>
      </c>
      <c r="B17" s="81">
        <v>1.25</v>
      </c>
    </row>
    <row r="18" spans="1:2" ht="32.25" customHeight="1">
      <c r="A18" s="80" t="s">
        <v>66</v>
      </c>
      <c r="B18" s="81">
        <v>1.25</v>
      </c>
    </row>
  </sheetData>
  <mergeCells count="1">
    <mergeCell ref="A1:B1"/>
  </mergeCells>
  <printOptions horizontalCentered="1" verticalCentered="1"/>
  <pageMargins left="0.35433070866141736" right="0.35433070866141736" top="1.13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&amp;C&amp;"Arial,Bold Italic"&amp;36ULO Regatta October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Dave Clark</cp:lastModifiedBy>
  <cp:lastPrinted>2002-10-19T08:15:08Z</cp:lastPrinted>
  <dcterms:created xsi:type="dcterms:W3CDTF">2002-05-11T04:21:16Z</dcterms:created>
  <dcterms:modified xsi:type="dcterms:W3CDTF">2002-10-20T15:28:49Z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1115470851</vt:i4>
  </property>
  <property fmtid="{D5CDD505-2E9C-101B-9397-08002B2CF9AE}" pid="4" name="_EmailSubje">
    <vt:lpwstr>Cat Results ULO REGATTA October 2002  </vt:lpwstr>
  </property>
  <property fmtid="{D5CDD505-2E9C-101B-9397-08002B2CF9AE}" pid="5" name="_AuthorEma">
    <vt:lpwstr>clarkd@omantel.net.om</vt:lpwstr>
  </property>
  <property fmtid="{D5CDD505-2E9C-101B-9397-08002B2CF9AE}" pid="6" name="_AuthorEmailDisplayNa">
    <vt:lpwstr>Dave Clark </vt:lpwstr>
  </property>
</Properties>
</file>