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85" windowWidth="17190" windowHeight="12975" tabRatio="855" activeTab="0"/>
  </bookViews>
  <sheets>
    <sheet name="Results Overall" sheetId="1" r:id="rId1"/>
    <sheet name="Summary" sheetId="2" r:id="rId2"/>
    <sheet name="Jun 08" sheetId="3" r:id="rId3"/>
    <sheet name="May 08" sheetId="4" r:id="rId4"/>
    <sheet name="Mar 08" sheetId="5" r:id="rId5"/>
    <sheet name="Feb 08" sheetId="6" r:id="rId6"/>
    <sheet name="Jan 08" sheetId="7" r:id="rId7"/>
    <sheet name="Dec 07" sheetId="8" r:id="rId8"/>
    <sheet name="Nov 07" sheetId="9" r:id="rId9"/>
    <sheet name="HelmRanking" sheetId="10" r:id="rId10"/>
    <sheet name="Boat Allocation" sheetId="11" r:id="rId11"/>
  </sheets>
  <externalReferences>
    <externalReference r:id="rId14"/>
    <externalReference r:id="rId15"/>
  </externalReferences>
  <definedNames>
    <definedName name="ave_result" localSheetId="9">'HelmRanking'!$S$3:$S$61</definedName>
    <definedName name="ave_result" localSheetId="1">#REF!</definedName>
    <definedName name="ave_result">#REF!</definedName>
    <definedName name="nullvalue" localSheetId="10">#REF!</definedName>
    <definedName name="nullvalue" localSheetId="9">'HelmRanking'!#REF!</definedName>
    <definedName name="nullvalue" localSheetId="0">'[1]Ranking'!#REF!</definedName>
    <definedName name="nullvalue" localSheetId="1">#REF!</definedName>
    <definedName name="nullvalue">#REF!</definedName>
    <definedName name="_xlnm.Print_Area" localSheetId="0">'Results Overall'!$A$1:$O$16</definedName>
    <definedName name="r_1">#REF!</definedName>
    <definedName name="r_2">#REF!</definedName>
    <definedName name="sailors" localSheetId="10">'[2]Ranking'!#REF!</definedName>
    <definedName name="sailors" localSheetId="9">'[2]Ranking'!#REF!</definedName>
    <definedName name="sailors" localSheetId="0">'[1]Ranking'!#REF!</definedName>
    <definedName name="sailors">#REF!</definedName>
  </definedNames>
  <calcPr fullCalcOnLoad="1"/>
</workbook>
</file>

<file path=xl/comments2.xml><?xml version="1.0" encoding="utf-8"?>
<comments xmlns="http://schemas.openxmlformats.org/spreadsheetml/2006/main">
  <authors>
    <author>mu50391</author>
  </authors>
  <commentList>
    <comment ref="R84" authorId="0">
      <text>
        <r>
          <rPr>
            <b/>
            <sz val="10"/>
            <rFont val="Tahoma"/>
            <family val="2"/>
          </rPr>
          <t xml:space="preserve">Normally we cancel racing due to lack of wind or too high waves. Yesterday the OOD made a wise decision to cancel race 5 and 6 due to too much wind, although some sailors must have felt very disappointed. But, boy oh boy, it was windy. Every time I looked there were boats upside down. And capsizing was not restricted to the less capable sailors. I was laughing because Douwe / Anton capsized in front of me after a gibe. Soon he was laughing too because I capsized as well. Volker Vahrenkamp / Joe Bildstein laughed the hardest after overtaking both of us. Klaus Mueller / Iain Hudson capsized after a very good start, lying in first position. And Dave Clark (the master himself) also capsized (backwards this time). Summarizing, the circumstances were challenging and careless behavior was rewarded with a swim. The rescue boat was also very busy helping out boats which were in trouble. They did an excellent job. Many thanks to the OOD (Surfin Turtles) who managed to rescue a lot of boats from awkward situations and also put in 4 races.
The results are reflecting all this as a lot of teams had a DNF or DNS or both.  In race 1 the Dayaks (Rob and Lisa), F16s (Victoria Grainger / Dave Clark) and Dayats (Apollo Kok / Pascal van Rijen) had a good start. The F16s controlled the Dayaks who tacked away (mistake 1), so the F16s had clear path all the way to the finish. They should have won, but they missed the shortened course flag. After unwinding themselves they came 1meter short. The Dayaks sneaked in front. The Surfin Turtles (Paul-Henri van Thiel / Nick Saeby) finished 3rd as best youth team in these challenging conditions. 3 out of 10 didn’t finish the race.
The 2nd race was a start to finish lead by the Dayaks. The F16s had to restart because they were over the line early. After an impressive race they managed to finish 2nd. NCL (Jan Willem Brinkhorst / Fred Rourke) finished 3rd. Again 3 out of 10 boats didn’t finish. 
And the wind was ever increasing. During race 3 and 4 it was all hands on deck, survival of the fittest and worse. Now in both races 4 out of 10 boats didn’t manage to finish. NCL (me and Fred Rourke) had a jib halyard failure in race 3. Several boats capsized in which case it’s was crucial to stay in contact with the boat. During my capsize the boat just sailed on it’s trampoline. Fortunately I had the main sheet still in my hands.  B16s (Andrew Faulkner / Mary McAuley) were less fortunate. The helm ended about 150m. from the boat and there was some work for the rescue boat (and Paul-Henri).
In race 3 the F16s (1: Dave Clark / Aly Perry), Giants (2: Douwe Sickler / Anton), Surfin Turtles (3: Tony van Thiel / Mariette Balk) and the Dayaks (4: Frank van Beek / Chris Soek) all kept there noses dry and finished within 5 seconds of each other. Again a remarkable recovery from the F16s because they started almost last. In race 4 the Dayaks again kept their noses dry and won, securing the win overall for the day. The Dayats (Volker Vahrenkamp / Joe Bildstein) were (still laughing ; see above) second with a wet Giants team and very wet NCL team 3 and 4 respectively. The Muscats II (Stephen Rice / Jerome) sailed conservatively (but dry !) in both races to a 5th place. Well done. 
Race 5 and 6 were cancelled there were no indications that the wind was decreasing (on the contrary).
</t>
        </r>
      </text>
    </comment>
    <comment ref="Q104" authorId="0">
      <text>
        <r>
          <rPr>
            <b/>
            <sz val="10"/>
            <rFont val="Tahoma"/>
            <family val="2"/>
          </rPr>
          <t>Many thanks to the Muscats as OOD’s (Stephen Rice et. al.). Racing started and ended on schedule with all 6 races sailed.
A long course was set which made the racing very tactical (which side to choose : inside towards the bay or outside). It resulted in close (very close) sailing different winners for the first 4 races. Race 1 was won by the Surfin Turtles (commodore Tony van Thiel / Mariette) with the F16s (Dave Clark / Ali Perry)  2nd and the Dayaks (Frank van Beek / Chris Soek) being 3rd. The Muscats I (Klaus Mueller / Lucy Ambrose) tried to start on port tack, but they misjudged the start line. They ended up in the fleet and had to do a penalty turn (360). Despite all this they still sailed to a 4th place after overtaking a few others.
In race 2 the top three teams swapped places. This time the F16s won and Dayaks and Surfin Turtles were 2nd and 3rd. 
Races 3 and 4 also saw very close racing between the Dayaks (Pascal Richard / Roxana Fera), the Surfin Turtles (Paul Henri van Thiel / Gabriel) and the F16s (Victoria Grainger / Suzanne Solberg). In the first race the Commodore was eating is finger nails because the Surfin Turtles choose to take the sea side of the downwind leg. Dayaks and F16s both choose to go inside towards the bay. Paul Henri was right and crossed in front of the other 2 boats. A well deserved win for this youth team. I wish them all the best for the upcoming Youth Championship (20 / 21 December 2007). The second race was almost a copy. But Dayaks didn’t make any mistakes, had a very good start and sailed clear from the fleet. All the tacks were perfect and they won the race comfortably in front of the Surfin Turtles and the F16s. The Muscats II (Iain Hudson / Jerome) sailed both races in front of the pack of followers (2x 4th). Well done.
Again a succes of the Muscats in the 5th race where Robert Ambrose and son John sailed to a impressive 2nd place. In race 6 another team came in front of the followers. The Dayats (Apollo Kok / Pascal van Rijen) finally got it together and sailed to a 2nd place. Both races were won by the Dayaks (Robbert and Lisa Nieuwenhuijs), which secured the victory of the Dayaks for the December team race.</t>
        </r>
      </text>
    </comment>
    <comment ref="R63" authorId="0">
      <text>
        <r>
          <rPr>
            <b/>
            <sz val="9"/>
            <rFont val="Tahoma"/>
            <family val="2"/>
          </rPr>
          <t xml:space="preserve">After a full week of storm, waves and cold temperature, the weather finally settled again on Friday. 
The whole day the wind was very light and shifty, which made the races difficult. Every wave was 1 too many and tacking is almost an art on it’s own.
The F16s (Dave Clark / Suzanne Solberg) were on top of their game and finished in both races first. Also the Muscats II (Charles Whyte and son Nick) were handling the boat very well and finished 2 and 3 in the first 2 races. Well done.
Races 4 and 5 was a battle between the Dayaks (Frank van Beek / Chris Soek) and F16s (Dave Clark / Gina Arora) resulting in a draw (1-1). Muscats II (Angus Mackay / Ellie Breis) were following close (3rd and 4th).
Race 5and 6 were cancelled because by then the wind died completely.
</t>
        </r>
      </text>
    </comment>
    <comment ref="Q24" authorId="0">
      <text>
        <r>
          <rPr>
            <sz val="11"/>
            <rFont val="Tahoma"/>
            <family val="2"/>
          </rPr>
          <t>After April cancellation, some of us could sail again. The first 2 races the wind picked up nicely and I as even possible for to go out on the trapeze. The F16s (Victoria / Faisal) misjudged the timing and were 1 min early. However they recovered quickly, turn around the committee boat and started excellent in front of everybody. MOSA 2 (Suleiman / Abdulatif) and the Dayaks (Rob / Anna Maria) also had a good start. After a nerve wrecking tack of the F16s, the Dayaks took the lead and finished first. MOSA 2 sailed very well and finished 2nd with F16s being 3rd. The second race was kind of a disaster for the Dayaks. The helm fell off the boat, after the first tack lying in first position. I went out on the trapeze and somehow didn’t hook up. After a short swim (hanging on to the tiller), I managed to climb on board and sail on. By then the F16s (first), Castaways (2nd : Giles / Skids) , MOSA 2 (3rd)  and Muscats 1 (4th : Robert and John Ambrose) sailed passed us. We also got involved in a port / starboard incident and got subsequently disqualified. Not the race we had in mind.
The wind died completely after that and we had to wait and see if it would return. It did, but it was a very light breeze for the next 2 races. In the 3rd race, the F16s (Henrik / Sebastian) started over port and crossed well in front of the fleet. However the right side of the course didn’t seem to be the favored side, because the Dayaks (Pascal / Kirsten) started on starboard and rounded the windward mark first. closely followed by the F16s and NCL !!. JW Brinkhorst and his visitor from Holland sailed very well and finished 3rd after the Dayaks (1) and F16s (2) with MOSA 1 this time on a 4th place after the OOD shortened the course to only 1 round. The 4th race of the day, the wind increased a little and 2 round could be sailed. Muscats 2 (Angus / Rebecca) proved they are a good team and sailed perfectly to a 1 place, with NCL (again !!) being 2nd . After a scrimmage at the first leeward mark, both F16s and Dayaks lost ground and finished 3rd and 4th respectively.
Many thanks to Martin Haskell, Mats van Beek and others who were helping out the OODs on the Committee boat.</t>
        </r>
        <r>
          <rPr>
            <b/>
            <sz val="11"/>
            <rFont val="Tahoma"/>
            <family val="2"/>
          </rPr>
          <t xml:space="preserve">
</t>
        </r>
        <r>
          <rPr>
            <b/>
            <sz val="8"/>
            <rFont val="Tahoma"/>
            <family val="0"/>
          </rPr>
          <t xml:space="preserve">
</t>
        </r>
      </text>
    </comment>
  </commentList>
</comments>
</file>

<file path=xl/sharedStrings.xml><?xml version="1.0" encoding="utf-8"?>
<sst xmlns="http://schemas.openxmlformats.org/spreadsheetml/2006/main" count="1304" uniqueCount="342">
  <si>
    <t>Team</t>
  </si>
  <si>
    <t>ST</t>
  </si>
  <si>
    <t>Frank van Beek</t>
  </si>
  <si>
    <t>Victoria Grainger</t>
  </si>
  <si>
    <t>MC</t>
  </si>
  <si>
    <t>Tony van Thiel</t>
  </si>
  <si>
    <t>G</t>
  </si>
  <si>
    <t>Douwe Sickler</t>
  </si>
  <si>
    <t>Apollo Kok</t>
  </si>
  <si>
    <t>Stephen Rice</t>
  </si>
  <si>
    <t>Angus Mackay</t>
  </si>
  <si>
    <t>NCL</t>
  </si>
  <si>
    <t>Torstein Smenes</t>
  </si>
  <si>
    <t>Ken Portanger</t>
  </si>
  <si>
    <t>Cees van Eden</t>
  </si>
  <si>
    <t>Surfin Turtles</t>
  </si>
  <si>
    <t>Points</t>
  </si>
  <si>
    <t>MC II</t>
  </si>
  <si>
    <t>Notes</t>
  </si>
  <si>
    <t>Dayaks</t>
  </si>
  <si>
    <t>Dayats</t>
  </si>
  <si>
    <t>Muscats II</t>
  </si>
  <si>
    <t>H4</t>
  </si>
  <si>
    <t>H5</t>
  </si>
  <si>
    <t>H6</t>
  </si>
  <si>
    <t>H7</t>
  </si>
  <si>
    <t>H8</t>
  </si>
  <si>
    <t>H9</t>
  </si>
  <si>
    <t>H10</t>
  </si>
  <si>
    <t>Katie Whyte</t>
  </si>
  <si>
    <t>Results</t>
  </si>
  <si>
    <t>Giants</t>
  </si>
  <si>
    <t>Race</t>
  </si>
  <si>
    <t>Date</t>
  </si>
  <si>
    <t>Add. Points *</t>
  </si>
  <si>
    <t>Place</t>
  </si>
  <si>
    <t>* = Additional penalty points due to helm / crew rotation infringements</t>
  </si>
  <si>
    <t>DNS</t>
  </si>
  <si>
    <t>DSQ</t>
  </si>
  <si>
    <t>DNF</t>
  </si>
  <si>
    <t>DNC</t>
  </si>
  <si>
    <t>Muscats I</t>
  </si>
  <si>
    <t>Michiel van Rijen</t>
  </si>
  <si>
    <t>Robert Ambrose</t>
  </si>
  <si>
    <t>Race 1/2</t>
  </si>
  <si>
    <t>Pool 3</t>
  </si>
  <si>
    <t>Race 3/4</t>
  </si>
  <si>
    <t>Pool 2</t>
  </si>
  <si>
    <t>Race 5/6</t>
  </si>
  <si>
    <t>Pool 1</t>
  </si>
  <si>
    <t>DT</t>
  </si>
  <si>
    <t>DK</t>
  </si>
  <si>
    <t>RTD</t>
  </si>
  <si>
    <t>Paul Henri van Thiel</t>
  </si>
  <si>
    <t>Jan Saeby</t>
  </si>
  <si>
    <t>Frank Oprinsen</t>
  </si>
  <si>
    <t>Titans</t>
  </si>
  <si>
    <t>OCS</t>
  </si>
  <si>
    <t>boats + 1</t>
  </si>
  <si>
    <t>Ranking</t>
  </si>
  <si>
    <t>Old</t>
  </si>
  <si>
    <t>New</t>
  </si>
  <si>
    <t>Total</t>
  </si>
  <si>
    <t>POOLS</t>
  </si>
  <si>
    <t>race 1/2</t>
  </si>
  <si>
    <t>race 3/4</t>
  </si>
  <si>
    <t>race 5/6</t>
  </si>
  <si>
    <t>OOD</t>
  </si>
  <si>
    <t>MusCats</t>
  </si>
  <si>
    <t>Slot</t>
  </si>
  <si>
    <t>H3</t>
  </si>
  <si>
    <t>Avg</t>
  </si>
  <si>
    <t>Helm</t>
  </si>
  <si>
    <t xml:space="preserve">No. </t>
  </si>
  <si>
    <t>Dave Clark</t>
  </si>
  <si>
    <t>D</t>
  </si>
  <si>
    <t>Joe Cumming</t>
  </si>
  <si>
    <t>Robbert Nieuwenhuijs</t>
  </si>
  <si>
    <t>Klaus Mueller</t>
  </si>
  <si>
    <t>Mike Clark</t>
  </si>
  <si>
    <t>Fred Rourke</t>
  </si>
  <si>
    <t>Hans de Koningh</t>
  </si>
  <si>
    <t>Charles Whyte</t>
  </si>
  <si>
    <t>Jan Willem Brinkhorst</t>
  </si>
  <si>
    <t>Pascal Richard</t>
  </si>
  <si>
    <t>Kirsten Bennett</t>
  </si>
  <si>
    <t>Min</t>
  </si>
  <si>
    <t>TOTAL</t>
  </si>
  <si>
    <t>OVERALL</t>
  </si>
  <si>
    <t>MusCats I</t>
  </si>
  <si>
    <t>MusCats II</t>
  </si>
  <si>
    <t>MC I</t>
  </si>
  <si>
    <t>Races won</t>
  </si>
  <si>
    <t>F16</t>
  </si>
  <si>
    <t>Iain Hudson</t>
  </si>
  <si>
    <t>JW vd Lee</t>
  </si>
  <si>
    <t>Henrik Norgaard</t>
  </si>
  <si>
    <t>Aly Brandenburg</t>
  </si>
  <si>
    <t>Andrew Faulkner</t>
  </si>
  <si>
    <t>Tangui L'Homme</t>
  </si>
  <si>
    <t>8 races = 1 discard</t>
  </si>
  <si>
    <t>Avg 06 07</t>
  </si>
  <si>
    <t>F16s</t>
  </si>
  <si>
    <t>H11</t>
  </si>
  <si>
    <t>H12</t>
  </si>
  <si>
    <t>B16s</t>
  </si>
  <si>
    <t>SurBoat</t>
  </si>
  <si>
    <t>Castaways</t>
  </si>
  <si>
    <t>Mosa I</t>
  </si>
  <si>
    <t>Mosa II</t>
  </si>
  <si>
    <t>November Team Race</t>
  </si>
  <si>
    <t>Cast</t>
  </si>
  <si>
    <t>Sur</t>
  </si>
  <si>
    <t>Ineke van Eden</t>
  </si>
  <si>
    <t>Paul Henri / Gabrielle Gonquet</t>
  </si>
  <si>
    <t>Victoria Grainger / Suzanne Solberg</t>
  </si>
  <si>
    <t>Iain Hudson / Nici Whyte</t>
  </si>
  <si>
    <t>JW Brinkhorst / Fred Rourke</t>
  </si>
  <si>
    <t>Angus / Rebecca Mackay</t>
  </si>
  <si>
    <t>Pascal Richard / Roxana Fera</t>
  </si>
  <si>
    <t>Vaughan Webb / Paul Southern</t>
  </si>
  <si>
    <t>Glenn Perry / Patricia ?</t>
  </si>
  <si>
    <t>Frank van Beek / Chris Soek</t>
  </si>
  <si>
    <t>Hans  / Ingeborg de Koningh</t>
  </si>
  <si>
    <t>Aly Brandenburg / Marianne Scholten</t>
  </si>
  <si>
    <t xml:space="preserve">Victoria Grainger / Agnes </t>
  </si>
  <si>
    <t>Rob / Michiel Nieuwenhuijs</t>
  </si>
  <si>
    <t>Katie Whyte / Lucy Ambrose</t>
  </si>
  <si>
    <t>Garry / Jan Saeby</t>
  </si>
  <si>
    <t>Mike Clark / Robert Ambrose</t>
  </si>
  <si>
    <t>Douwe / Margot Sickler</t>
  </si>
  <si>
    <t>Tony / Sylvie van Thiel</t>
  </si>
  <si>
    <t>Dave Clark / Ali</t>
  </si>
  <si>
    <t>JW van der Lee / Frank Oprinsen</t>
  </si>
  <si>
    <t>Klaus Mueller / Katie Whyte</t>
  </si>
  <si>
    <t>Torstein Smeness / Jurgen</t>
  </si>
  <si>
    <t>Stephen Rice / Lucy Ambrose</t>
  </si>
  <si>
    <t>-</t>
  </si>
  <si>
    <t>Brian Stewart / Jann Iorns</t>
  </si>
  <si>
    <t>Morton / Victoria Grainger</t>
  </si>
  <si>
    <t>Nov 07</t>
  </si>
  <si>
    <t>Morton Kristensen</t>
  </si>
  <si>
    <t>Brian Stewart</t>
  </si>
  <si>
    <t>Vaughan Webb</t>
  </si>
  <si>
    <t>Rodger Martin</t>
  </si>
  <si>
    <t>Glenn Perry</t>
  </si>
  <si>
    <t>Shyam Arora</t>
  </si>
  <si>
    <t>Shyam / Sarabhi</t>
  </si>
  <si>
    <t>Race 6 was cancelled. The committee boat was called away for assistance.</t>
  </si>
  <si>
    <t>Tangui L'homme / Brice LeCampion</t>
  </si>
  <si>
    <t>Rodger Martin / Ernest Meili</t>
  </si>
  <si>
    <t>Dave Clark / Ali Perry</t>
  </si>
  <si>
    <t>Rob &amp; Lisa Nieuwenhuijs</t>
  </si>
  <si>
    <t>Paul Henri van Thiel / Gabriel</t>
  </si>
  <si>
    <t>Cees van Eden / Marianne Vissinga</t>
  </si>
  <si>
    <t>Henrik &amp; Sebastian Norgaard</t>
  </si>
  <si>
    <t>Mike Clark / Iain Hudson</t>
  </si>
  <si>
    <t>Iain Hudson / Jerome</t>
  </si>
  <si>
    <t>Robert &amp; John Ambrose</t>
  </si>
  <si>
    <t>Klaus Mueller / Lucy Ambrose</t>
  </si>
  <si>
    <t>Angus Mackay / Lucy Ambrose</t>
  </si>
  <si>
    <t>Apollo Kok /  Pascal van Rijen</t>
  </si>
  <si>
    <t>Hans &amp;  Ingeborg de Koningh</t>
  </si>
  <si>
    <t>Inge Moelker / Cees van Eden</t>
  </si>
  <si>
    <t>p</t>
  </si>
  <si>
    <t>Frank Oprinsen / Carl</t>
  </si>
  <si>
    <t>Jan Willem Brinkhorst / Torstein Smenes</t>
  </si>
  <si>
    <t>Charles &amp; Nick Whyte</t>
  </si>
  <si>
    <t>Mohammed Saleh / Mohammed Sein</t>
  </si>
  <si>
    <t>Kirsten Bennet / Joe Bildstein</t>
  </si>
  <si>
    <t>Johnny de Leeuw / Aly Brandenburg</t>
  </si>
  <si>
    <t>Andrew Faulkner / Helen Morgan</t>
  </si>
  <si>
    <t>Saleh / Mohammed</t>
  </si>
  <si>
    <t>Mohsen / Mohammed</t>
  </si>
  <si>
    <t>Jamil / Mohammed</t>
  </si>
  <si>
    <t>Brian Stewart / Steve</t>
  </si>
  <si>
    <t>Jorgen Leiknes / Torstein Smenes</t>
  </si>
  <si>
    <t>Glen Perry / Patricia</t>
  </si>
  <si>
    <t>Mary McAuley / Morten Kristensen</t>
  </si>
  <si>
    <t>Ernie / Tony</t>
  </si>
  <si>
    <t>Mohammed</t>
  </si>
  <si>
    <t>Chris Madden</t>
  </si>
  <si>
    <t>Dec 07</t>
  </si>
  <si>
    <t>Inge Moelker</t>
  </si>
  <si>
    <t>Johnny de Leeuw</t>
  </si>
  <si>
    <t>Jorgen Leiknes</t>
  </si>
  <si>
    <t>Mary McAuley</t>
  </si>
  <si>
    <t>Ernie Meili</t>
  </si>
  <si>
    <t>Victoria Grainger / Dave Clark</t>
  </si>
  <si>
    <t>P</t>
  </si>
  <si>
    <t>Douwe Sickler / Anton</t>
  </si>
  <si>
    <t>Paul Henri van Thiel / Nick Saeby</t>
  </si>
  <si>
    <t>Jan Willem Brinkhorst / Fred Rourke</t>
  </si>
  <si>
    <t>Stephen Rice / Jerome</t>
  </si>
  <si>
    <t>Apollo Kok / Pascal van Rijen</t>
  </si>
  <si>
    <t>Angus Mackay / Rebecca</t>
  </si>
  <si>
    <t>Volker Vahrenkamp / Joe Bildstein</t>
  </si>
  <si>
    <t>Katie Whyte / Lucy Amrbose</t>
  </si>
  <si>
    <t>Rob Nieuwenhuijs / Fred Rourke</t>
  </si>
  <si>
    <t>Ken Portanger / Marianne Vissinga</t>
  </si>
  <si>
    <t>Klaus Mueller / Iain Hudson</t>
  </si>
  <si>
    <t>Ernie Melli / Steve Williams</t>
  </si>
  <si>
    <t>Skids / David Price</t>
  </si>
  <si>
    <t>Glenn Perry / Haifa</t>
  </si>
  <si>
    <t>Andrew Faulkner / Mary McAuley</t>
  </si>
  <si>
    <t>January Team Race</t>
  </si>
  <si>
    <t>Jan 08</t>
  </si>
  <si>
    <t>Volker Vahrenkamp</t>
  </si>
  <si>
    <t>Skids</t>
  </si>
  <si>
    <t>Spare</t>
  </si>
  <si>
    <t>Tony van Thiel / Mariette Verdaasdonk</t>
  </si>
  <si>
    <t>December Team Race</t>
  </si>
  <si>
    <t>Race 5 and 6 were cancelled, due to lack of wind</t>
  </si>
  <si>
    <t>February Team Race</t>
  </si>
  <si>
    <t>Feb 08</t>
  </si>
  <si>
    <t>Paul Southern</t>
  </si>
  <si>
    <t>Marianne Vissinga</t>
  </si>
  <si>
    <t>Enno Peter</t>
  </si>
  <si>
    <t>Cancelled</t>
  </si>
  <si>
    <t>Dave Clark / Suzanne Solberg</t>
  </si>
  <si>
    <t>Charles Whyte / Nick Whyte</t>
  </si>
  <si>
    <t>Dave Clark / Gina Arora</t>
  </si>
  <si>
    <t>Jorgen Leiknes / Tangui L'homme</t>
  </si>
  <si>
    <t>Angus Mackay / Ellie Breis</t>
  </si>
  <si>
    <t>Marianne / Sven Scholten</t>
  </si>
  <si>
    <t>Robert  / John Ambrose</t>
  </si>
  <si>
    <t>Aly Brandenburg / Cor Balk</t>
  </si>
  <si>
    <t>Cees / Ineke van Eden</t>
  </si>
  <si>
    <t>Paul Southern / Fred Park</t>
  </si>
  <si>
    <t>Gary Lanier / Jan Saeby</t>
  </si>
  <si>
    <t>Shyam Arora / Sara</t>
  </si>
  <si>
    <t>Morton Kristensen / Ellie</t>
  </si>
  <si>
    <t>Ernest Peter / Peter O Bynre</t>
  </si>
  <si>
    <t>Johnny de Leeuw / Mariette Verdaandonk</t>
  </si>
  <si>
    <t>Skids / David</t>
  </si>
  <si>
    <t>Race 5 and 6 were cancelled because there was too much wind</t>
  </si>
  <si>
    <t>Oct</t>
  </si>
  <si>
    <t>Nov</t>
  </si>
  <si>
    <t>Dec</t>
  </si>
  <si>
    <t>Jan</t>
  </si>
  <si>
    <t>Feb</t>
  </si>
  <si>
    <t>Mar</t>
  </si>
  <si>
    <t>Apr</t>
  </si>
  <si>
    <t>May</t>
  </si>
  <si>
    <t>Jun</t>
  </si>
  <si>
    <t>Jul</t>
  </si>
  <si>
    <t>SUB
TOTAL</t>
  </si>
  <si>
    <t>*</t>
  </si>
  <si>
    <t>Disgard*</t>
  </si>
  <si>
    <t>1 disgard when 7 or more races sailed</t>
  </si>
  <si>
    <t>March Team Race</t>
  </si>
  <si>
    <t>Mar 08</t>
  </si>
  <si>
    <t>Brett Hall</t>
  </si>
  <si>
    <t>Sven Scholten</t>
  </si>
  <si>
    <t>Giles Brimsley</t>
  </si>
  <si>
    <t>Garry Lanier</t>
  </si>
  <si>
    <t>Peter O'Byrne</t>
  </si>
  <si>
    <t>Katie Whyte / Paul Taylor</t>
  </si>
  <si>
    <t>Charles Whyte / Ellie</t>
  </si>
  <si>
    <t>Douse Sickler / Cees van Eden</t>
  </si>
  <si>
    <t>Tony Males / Emmylou M.</t>
  </si>
  <si>
    <t>p72</t>
  </si>
  <si>
    <t>p73</t>
  </si>
  <si>
    <t>Shyam Arora / Helen</t>
  </si>
  <si>
    <t>Torstein Smenes / Jorgen Leiknes</t>
  </si>
  <si>
    <t>Fred Rourke / Jorgen Leikwes</t>
  </si>
  <si>
    <t>Suleimen / Dave Clark</t>
  </si>
  <si>
    <t>Brett Hall / Bob Glowyn</t>
  </si>
  <si>
    <t>Saleh / Camilla</t>
  </si>
  <si>
    <t>Suleiman / Abdulatif</t>
  </si>
  <si>
    <t>Pascal Richard / Solene</t>
  </si>
  <si>
    <t>Aly Brandenburg / Johnny de Leeuw</t>
  </si>
  <si>
    <t>Jorgen Leiknes / Jan Saeby</t>
  </si>
  <si>
    <t>Ken Portanger / Sandra Kapoh</t>
  </si>
  <si>
    <t>Glenn Perry / Patricia</t>
  </si>
  <si>
    <t>Glen Perry / Eleanor</t>
  </si>
  <si>
    <t>Peter O'Byrne / Ernie Meilli</t>
  </si>
  <si>
    <t>Apollo Kok / Kirsten Bennett</t>
  </si>
  <si>
    <t>Mohsin / Akram</t>
  </si>
  <si>
    <t>Gary Lanier / James Gritten</t>
  </si>
  <si>
    <t>Giles / Meg Brimsley</t>
  </si>
  <si>
    <t>Sven / Marianne Scholten</t>
  </si>
  <si>
    <t>Paul / Grace Southern</t>
  </si>
  <si>
    <t>Solenn Bettembourg</t>
  </si>
  <si>
    <t>Solenn Bettembourg / Pascal Richard</t>
  </si>
  <si>
    <t>H13</t>
  </si>
  <si>
    <t>H14</t>
  </si>
  <si>
    <t>races cancelled</t>
  </si>
  <si>
    <t>Race 5 and 6 were cancelled due to lack of wind</t>
  </si>
  <si>
    <t>Paul Henri van Thiel / Aly Brandenburg</t>
  </si>
  <si>
    <t>Rob and Anna Maria Nieuwenhuijs</t>
  </si>
  <si>
    <t>Victoria Grainger / Faisal</t>
  </si>
  <si>
    <t>Jamil / Akram</t>
  </si>
  <si>
    <t>Joe Bildstein / Marly</t>
  </si>
  <si>
    <t>Charles and Nick Whyte</t>
  </si>
  <si>
    <t>Morton Kristensen / Elinor</t>
  </si>
  <si>
    <t>Jan Saeby / Jorgen Leiknes</t>
  </si>
  <si>
    <t>Henrik and Sebastian Norgaard</t>
  </si>
  <si>
    <t>Johnny Leeuw / Aly Brandenburg</t>
  </si>
  <si>
    <t>Cees and Ineke van Eden</t>
  </si>
  <si>
    <t>Pascal Richard / Kirsten Bennet</t>
  </si>
  <si>
    <t>Angus Mackay and Rebecca Mackay</t>
  </si>
  <si>
    <t>Michiel van Rijen / Thomos</t>
  </si>
  <si>
    <t>Shyam Arora / ?</t>
  </si>
  <si>
    <t>JW Brinkhorst / v. Neerbos</t>
  </si>
  <si>
    <t>Paul and Grace Southern</t>
  </si>
  <si>
    <t>May 08</t>
  </si>
  <si>
    <t>Peter O'Brian / ?</t>
  </si>
  <si>
    <t>Joe Bildstein</t>
  </si>
  <si>
    <t>14 races = 2 discards</t>
  </si>
  <si>
    <t>Giles Brimsley / Skids</t>
  </si>
  <si>
    <t>May Team Race</t>
  </si>
  <si>
    <t>June Team Race</t>
  </si>
  <si>
    <t>Victoria Grainger / Susan Solberg</t>
  </si>
  <si>
    <t>Jan Saeby / Joe Bildstein</t>
  </si>
  <si>
    <t>Brett Hall / Ivan Gronlyn</t>
  </si>
  <si>
    <t>Paul Henri / Nick Saeby</t>
  </si>
  <si>
    <t>Frank / Carl Oprinsen</t>
  </si>
  <si>
    <t>Shyam Arora / Glenn Perry</t>
  </si>
  <si>
    <t>Robert Ambrose / Stephen Rice</t>
  </si>
  <si>
    <t>Ken Portanger / Marianne Scholten</t>
  </si>
  <si>
    <t>Aly Brandenburg / Tony van Thiel</t>
  </si>
  <si>
    <t>Frank van Beek / Pascale van Rijen</t>
  </si>
  <si>
    <t>Dave Clark / Helen Walker</t>
  </si>
  <si>
    <t>Jan Willem / Lottie Brinkhorst</t>
  </si>
  <si>
    <t>Douwe Sickler / Cees van Eden</t>
  </si>
  <si>
    <t>Joe Bildstein / Keith</t>
  </si>
  <si>
    <t>Tony / Emmy Males</t>
  </si>
  <si>
    <t>Iain Hudson / James Merry</t>
  </si>
  <si>
    <t>Pascal Richard / Solenn Betancourt</t>
  </si>
  <si>
    <t>Rob / Lisa Nieuwenhuijs</t>
  </si>
  <si>
    <t>Tony van Thiel / Johnny Leeuw</t>
  </si>
  <si>
    <t>Glenn Perry / Victoria Grainger</t>
  </si>
  <si>
    <t>Jorgen Leiknes / Safia Al Habsi</t>
  </si>
  <si>
    <t>Angus Mackay / ?</t>
  </si>
  <si>
    <t>Hans de Koningh / Paul Goedemoed</t>
  </si>
  <si>
    <t>Joe Cumming / Kirsten Bennett</t>
  </si>
  <si>
    <t>Katie Whyte / Paul S.</t>
  </si>
  <si>
    <t>Jun 08</t>
  </si>
  <si>
    <t>Tony Males</t>
  </si>
  <si>
    <t>Andrew Faulkner / Shyam Arora</t>
  </si>
  <si>
    <t>Overall and final results for 2007/08 RAHBC H-16 Team Racing</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</si>
</sst>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C09]dd\-mmm\-yy;@"/>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809]dd\ mmmm\ yyyy"/>
    <numFmt numFmtId="183" formatCode="dd/mm/yy;@"/>
    <numFmt numFmtId="184" formatCode="&quot;Yes&quot;;&quot;Yes&quot;;&quot;No&quot;"/>
    <numFmt numFmtId="185" formatCode="&quot;True&quot;;&quot;True&quot;;&quot;False&quot;"/>
    <numFmt numFmtId="186" formatCode="&quot;On&quot;;&quot;On&quot;;&quot;Off&quot;"/>
    <numFmt numFmtId="187" formatCode="[$€-2]\ #,##0.00_);[Red]\([$€-2]\ #,##0.00\)"/>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_(&quot;fl&quot;* #,##0.00_);_(&quot;fl&quot;* \(#,##0.00\);_(&quot;fl&quot;* &quot;-&quot;??_);_(@_)"/>
    <numFmt numFmtId="194" formatCode="0.00000"/>
    <numFmt numFmtId="195" formatCode="0.000000"/>
    <numFmt numFmtId="196" formatCode="0.00000000"/>
    <numFmt numFmtId="197" formatCode="0.0000000"/>
  </numFmts>
  <fonts count="39">
    <font>
      <sz val="10"/>
      <name val="Arial"/>
      <family val="0"/>
    </font>
    <font>
      <sz val="8"/>
      <name val="Arial"/>
      <family val="0"/>
    </font>
    <font>
      <b/>
      <sz val="12"/>
      <name val="Arial"/>
      <family val="2"/>
    </font>
    <font>
      <b/>
      <sz val="8"/>
      <name val="Arial"/>
      <family val="0"/>
    </font>
    <font>
      <b/>
      <sz val="10"/>
      <name val="Arial"/>
      <family val="2"/>
    </font>
    <font>
      <u val="single"/>
      <sz val="10"/>
      <color indexed="12"/>
      <name val="Arial"/>
      <family val="0"/>
    </font>
    <font>
      <u val="single"/>
      <sz val="10"/>
      <color indexed="36"/>
      <name val="Arial"/>
      <family val="0"/>
    </font>
    <font>
      <b/>
      <sz val="8"/>
      <color indexed="9"/>
      <name val="Arial"/>
      <family val="0"/>
    </font>
    <font>
      <b/>
      <i/>
      <sz val="12"/>
      <color indexed="18"/>
      <name val="Arial"/>
      <family val="2"/>
    </font>
    <font>
      <sz val="10"/>
      <color indexed="18"/>
      <name val="Arial"/>
      <family val="2"/>
    </font>
    <font>
      <b/>
      <i/>
      <sz val="12"/>
      <name val="Arial"/>
      <family val="2"/>
    </font>
    <font>
      <sz val="12"/>
      <name val="Arial"/>
      <family val="2"/>
    </font>
    <font>
      <i/>
      <sz val="10"/>
      <name val="Arial"/>
      <family val="2"/>
    </font>
    <font>
      <b/>
      <sz val="12"/>
      <color indexed="18"/>
      <name val="Arial"/>
      <family val="2"/>
    </font>
    <font>
      <b/>
      <i/>
      <sz val="14"/>
      <color indexed="18"/>
      <name val="Arial"/>
      <family val="2"/>
    </font>
    <font>
      <b/>
      <sz val="10"/>
      <color indexed="10"/>
      <name val="Arial"/>
      <family val="2"/>
    </font>
    <font>
      <b/>
      <i/>
      <sz val="8"/>
      <color indexed="63"/>
      <name val="Comic Sans MS"/>
      <family val="4"/>
    </font>
    <font>
      <sz val="10"/>
      <color indexed="8"/>
      <name val="Arial"/>
      <family val="0"/>
    </font>
    <font>
      <i/>
      <sz val="8"/>
      <color indexed="63"/>
      <name val="Arial"/>
      <family val="2"/>
    </font>
    <font>
      <b/>
      <sz val="14"/>
      <name val="Arial"/>
      <family val="2"/>
    </font>
    <font>
      <b/>
      <sz val="12"/>
      <color indexed="12"/>
      <name val="Arial"/>
      <family val="2"/>
    </font>
    <font>
      <sz val="14"/>
      <name val="Arial"/>
      <family val="2"/>
    </font>
    <font>
      <b/>
      <sz val="14"/>
      <color indexed="18"/>
      <name val="Arial"/>
      <family val="2"/>
    </font>
    <font>
      <b/>
      <sz val="14"/>
      <color indexed="9"/>
      <name val="Arial"/>
      <family val="2"/>
    </font>
    <font>
      <b/>
      <i/>
      <sz val="10"/>
      <color indexed="18"/>
      <name val="Arial"/>
      <family val="2"/>
    </font>
    <font>
      <b/>
      <sz val="11"/>
      <color indexed="10"/>
      <name val="Arial"/>
      <family val="2"/>
    </font>
    <font>
      <sz val="12"/>
      <color indexed="12"/>
      <name val="Comic Sans MS"/>
      <family val="4"/>
    </font>
    <font>
      <sz val="12"/>
      <color indexed="9"/>
      <name val="Comic Sans MS"/>
      <family val="4"/>
    </font>
    <font>
      <b/>
      <sz val="14"/>
      <color indexed="12"/>
      <name val="Arial"/>
      <family val="2"/>
    </font>
    <font>
      <b/>
      <sz val="14"/>
      <color indexed="12"/>
      <name val="Comic Sans MS"/>
      <family val="4"/>
    </font>
    <font>
      <b/>
      <sz val="14"/>
      <color indexed="9"/>
      <name val="Comic Sans MS"/>
      <family val="4"/>
    </font>
    <font>
      <b/>
      <sz val="8"/>
      <color indexed="8"/>
      <name val="Arial"/>
      <family val="0"/>
    </font>
    <font>
      <b/>
      <sz val="10"/>
      <name val="Tahoma"/>
      <family val="2"/>
    </font>
    <font>
      <b/>
      <sz val="9"/>
      <name val="Tahoma"/>
      <family val="2"/>
    </font>
    <font>
      <strike/>
      <sz val="8"/>
      <name val="Arial"/>
      <family val="0"/>
    </font>
    <font>
      <b/>
      <sz val="8"/>
      <color indexed="63"/>
      <name val="Comic Sans MS"/>
      <family val="4"/>
    </font>
    <font>
      <sz val="11"/>
      <name val="Tahoma"/>
      <family val="2"/>
    </font>
    <font>
      <b/>
      <sz val="11"/>
      <name val="Tahoma"/>
      <family val="2"/>
    </font>
    <font>
      <b/>
      <sz val="8"/>
      <name val="Tahoma"/>
      <family val="0"/>
    </font>
  </fonts>
  <fills count="2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20"/>
        <bgColor indexed="64"/>
      </patternFill>
    </fill>
    <fill>
      <patternFill patternType="solid">
        <fgColor indexed="46"/>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31"/>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22"/>
      </bottom>
    </border>
    <border>
      <left style="thin"/>
      <right>
        <color indexed="63"/>
      </right>
      <top style="thin">
        <color indexed="22"/>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color indexed="63"/>
      </top>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color indexed="63"/>
      </top>
      <bottom>
        <color indexed="63"/>
      </bottom>
    </border>
    <border>
      <left style="thin"/>
      <right style="double"/>
      <top style="thin"/>
      <bottom style="thin"/>
    </border>
    <border>
      <left style="thin"/>
      <right style="thin"/>
      <top>
        <color indexed="63"/>
      </top>
      <bottom style="thin"/>
    </border>
    <border>
      <left style="double"/>
      <right style="thin"/>
      <top style="thin"/>
      <bottom style="thin"/>
    </border>
    <border>
      <left>
        <color indexed="63"/>
      </left>
      <right>
        <color indexed="63"/>
      </right>
      <top>
        <color indexed="63"/>
      </top>
      <bottom style="thin">
        <color indexed="22"/>
      </bottom>
    </border>
    <border>
      <left style="double"/>
      <right style="thin"/>
      <top style="thin"/>
      <bottom style="double"/>
    </border>
    <border>
      <left>
        <color indexed="63"/>
      </left>
      <right>
        <color indexed="63"/>
      </right>
      <top style="thin"/>
      <bottom style="double"/>
    </border>
    <border>
      <left style="thin"/>
      <right style="double"/>
      <top style="thin"/>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color indexed="63"/>
      </left>
      <right>
        <color indexed="63"/>
      </right>
      <top>
        <color indexed="63"/>
      </top>
      <bottom style="thin"/>
    </border>
    <border>
      <left style="thin"/>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1" fillId="0" borderId="0" xfId="0" applyFont="1" applyFill="1" applyBorder="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0" fillId="0" borderId="0" xfId="0" applyAlignment="1">
      <alignment vertical="center"/>
    </xf>
    <xf numFmtId="0" fontId="11" fillId="0" borderId="0" xfId="0" applyFont="1" applyAlignment="1">
      <alignment/>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4"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1" fillId="0" borderId="0" xfId="0" applyFont="1" applyAlignment="1">
      <alignment horizontal="center"/>
    </xf>
    <xf numFmtId="46" fontId="11" fillId="0" borderId="0" xfId="0" applyNumberFormat="1" applyFont="1" applyAlignment="1">
      <alignment/>
    </xf>
    <xf numFmtId="0" fontId="14" fillId="0"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5" xfId="0" applyFont="1" applyFill="1" applyBorder="1" applyAlignment="1">
      <alignment horizontal="center" vertical="center" wrapText="1"/>
    </xf>
    <xf numFmtId="0" fontId="0" fillId="0" borderId="6" xfId="0" applyBorder="1" applyAlignment="1">
      <alignment/>
    </xf>
    <xf numFmtId="0" fontId="7" fillId="9" borderId="1" xfId="0" applyFont="1" applyFill="1" applyBorder="1" applyAlignment="1">
      <alignment horizontal="center" vertical="center"/>
    </xf>
    <xf numFmtId="20" fontId="4" fillId="0" borderId="7" xfId="0" applyNumberFormat="1" applyFont="1" applyBorder="1" applyAlignment="1">
      <alignment/>
    </xf>
    <xf numFmtId="0" fontId="4" fillId="0" borderId="2" xfId="0" applyFont="1" applyBorder="1" applyAlignment="1">
      <alignment/>
    </xf>
    <xf numFmtId="0" fontId="4" fillId="0" borderId="7" xfId="0" applyFont="1" applyBorder="1" applyAlignment="1">
      <alignment horizontal="center"/>
    </xf>
    <xf numFmtId="0" fontId="3" fillId="0" borderId="2" xfId="0" applyFont="1" applyBorder="1" applyAlignment="1">
      <alignment/>
    </xf>
    <xf numFmtId="0" fontId="3" fillId="0" borderId="7" xfId="0" applyFont="1" applyBorder="1" applyAlignment="1">
      <alignment/>
    </xf>
    <xf numFmtId="0" fontId="4" fillId="3" borderId="0" xfId="0" applyFont="1" applyFill="1" applyAlignment="1">
      <alignment/>
    </xf>
    <xf numFmtId="0" fontId="4" fillId="0" borderId="7" xfId="0" applyFont="1" applyBorder="1" applyAlignment="1">
      <alignment/>
    </xf>
    <xf numFmtId="0" fontId="4" fillId="0" borderId="0" xfId="0" applyFont="1" applyAlignment="1">
      <alignment/>
    </xf>
    <xf numFmtId="0" fontId="1" fillId="0" borderId="5" xfId="0" applyFont="1"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17" fillId="3" borderId="0" xfId="0" applyFont="1" applyFill="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6" borderId="1" xfId="0" applyFont="1" applyFill="1" applyBorder="1" applyAlignment="1">
      <alignment horizontal="center" vertical="center"/>
    </xf>
    <xf numFmtId="0" fontId="1" fillId="0" borderId="11" xfId="0" applyFont="1" applyFill="1" applyBorder="1" applyAlignment="1">
      <alignment vertical="center"/>
    </xf>
    <xf numFmtId="0" fontId="1" fillId="0" borderId="6" xfId="0" applyFont="1" applyBorder="1" applyAlignment="1">
      <alignment vertical="center"/>
    </xf>
    <xf numFmtId="0" fontId="1" fillId="0" borderId="12" xfId="0" applyFont="1" applyFill="1" applyBorder="1" applyAlignment="1">
      <alignment vertical="center"/>
    </xf>
    <xf numFmtId="0" fontId="1" fillId="0" borderId="13" xfId="0" applyFont="1" applyBorder="1" applyAlignment="1">
      <alignment vertical="center"/>
    </xf>
    <xf numFmtId="0" fontId="1" fillId="0" borderId="0" xfId="0" applyFont="1" applyAlignment="1">
      <alignment/>
    </xf>
    <xf numFmtId="0" fontId="4" fillId="10" borderId="1" xfId="0" applyFont="1" applyFill="1" applyBorder="1" applyAlignment="1">
      <alignment horizontal="center" vertical="center" wrapText="1"/>
    </xf>
    <xf numFmtId="0" fontId="1" fillId="0" borderId="9"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1" fillId="0" borderId="5" xfId="0" applyFont="1" applyFill="1" applyBorder="1" applyAlignment="1">
      <alignment vertical="center"/>
    </xf>
    <xf numFmtId="0" fontId="2" fillId="11" borderId="9"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Border="1" applyAlignment="1">
      <alignment vertical="center" wrapText="1"/>
    </xf>
    <xf numFmtId="0" fontId="2" fillId="11" borderId="10" xfId="0" applyFont="1" applyFill="1" applyBorder="1" applyAlignment="1">
      <alignment horizontal="center" vertical="center" wrapText="1"/>
    </xf>
    <xf numFmtId="16" fontId="16" fillId="11" borderId="0" xfId="0" applyNumberFormat="1" applyFont="1" applyFill="1" applyBorder="1" applyAlignment="1" quotePrefix="1">
      <alignment horizontal="center" vertical="top" wrapText="1"/>
    </xf>
    <xf numFmtId="16" fontId="16" fillId="11" borderId="7" xfId="0" applyNumberFormat="1" applyFont="1" applyFill="1" applyBorder="1" applyAlignment="1" quotePrefix="1">
      <alignment horizontal="center" vertical="top" wrapText="1"/>
    </xf>
    <xf numFmtId="16" fontId="16" fillId="11" borderId="1" xfId="0" applyNumberFormat="1" applyFont="1" applyFill="1" applyBorder="1" applyAlignment="1" quotePrefix="1">
      <alignment horizontal="center" vertical="top" wrapText="1"/>
    </xf>
    <xf numFmtId="0" fontId="4" fillId="12" borderId="1" xfId="0" applyFont="1" applyFill="1" applyBorder="1" applyAlignment="1">
      <alignment horizontal="center" vertical="center" wrapText="1"/>
    </xf>
    <xf numFmtId="0" fontId="3" fillId="0" borderId="7" xfId="0" applyFont="1" applyBorder="1" applyAlignment="1">
      <alignment/>
    </xf>
    <xf numFmtId="0" fontId="1" fillId="0" borderId="14" xfId="0" applyFont="1" applyBorder="1" applyAlignment="1">
      <alignment/>
    </xf>
    <xf numFmtId="0" fontId="1" fillId="0" borderId="14" xfId="0" applyFont="1" applyBorder="1" applyAlignment="1">
      <alignment/>
    </xf>
    <xf numFmtId="0" fontId="1" fillId="0" borderId="0" xfId="0" applyFont="1" applyAlignment="1">
      <alignment/>
    </xf>
    <xf numFmtId="0" fontId="18" fillId="0" borderId="1" xfId="0" applyFont="1" applyBorder="1" applyAlignment="1">
      <alignment/>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1" xfId="0" applyFont="1" applyFill="1" applyBorder="1" applyAlignment="1">
      <alignment vertical="center"/>
    </xf>
    <xf numFmtId="0" fontId="3" fillId="0" borderId="0" xfId="0" applyFont="1" applyAlignment="1">
      <alignment/>
    </xf>
    <xf numFmtId="0" fontId="1" fillId="0" borderId="0" xfId="0" applyFont="1" applyBorder="1" applyAlignment="1">
      <alignment vertical="center"/>
    </xf>
    <xf numFmtId="0" fontId="18" fillId="0" borderId="0" xfId="0" applyFont="1" applyAlignment="1">
      <alignment/>
    </xf>
    <xf numFmtId="0" fontId="1" fillId="0" borderId="0" xfId="0" applyFont="1" applyAlignment="1">
      <alignment/>
    </xf>
    <xf numFmtId="0" fontId="19" fillId="3" borderId="0" xfId="0" applyFont="1" applyFill="1" applyAlignment="1">
      <alignment/>
    </xf>
    <xf numFmtId="0" fontId="20" fillId="3" borderId="7" xfId="0" applyFont="1" applyFill="1" applyBorder="1" applyAlignment="1">
      <alignment horizontal="center"/>
    </xf>
    <xf numFmtId="0" fontId="21" fillId="3" borderId="14" xfId="0" applyFont="1" applyFill="1" applyBorder="1" applyAlignment="1">
      <alignment/>
    </xf>
    <xf numFmtId="0" fontId="21" fillId="3" borderId="2" xfId="0" applyFont="1" applyFill="1" applyBorder="1" applyAlignment="1">
      <alignment/>
    </xf>
    <xf numFmtId="17" fontId="2" fillId="1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3" borderId="0" xfId="0" applyFont="1" applyFill="1" applyAlignment="1">
      <alignment/>
    </xf>
    <xf numFmtId="0" fontId="19" fillId="0" borderId="15" xfId="0" applyFont="1" applyFill="1" applyBorder="1" applyAlignment="1">
      <alignment horizontal="center" vertical="center" wrapText="1"/>
    </xf>
    <xf numFmtId="0" fontId="21" fillId="0" borderId="0" xfId="0" applyFont="1" applyAlignment="1">
      <alignment/>
    </xf>
    <xf numFmtId="17" fontId="19" fillId="0" borderId="1" xfId="0" applyNumberFormat="1" applyFont="1" applyBorder="1" applyAlignment="1">
      <alignment horizontal="center" vertical="center" wrapText="1"/>
    </xf>
    <xf numFmtId="175" fontId="2" fillId="2" borderId="1" xfId="0" applyNumberFormat="1" applyFont="1" applyFill="1" applyBorder="1" applyAlignment="1">
      <alignment horizontal="center" vertical="center" wrapText="1"/>
    </xf>
    <xf numFmtId="0" fontId="21" fillId="0" borderId="0" xfId="0" applyFont="1" applyFill="1" applyAlignment="1">
      <alignment/>
    </xf>
    <xf numFmtId="0" fontId="1" fillId="0" borderId="2" xfId="0" applyFont="1" applyBorder="1" applyAlignment="1">
      <alignment/>
    </xf>
    <xf numFmtId="0" fontId="3" fillId="0" borderId="14" xfId="0" applyFont="1" applyBorder="1" applyAlignment="1">
      <alignment horizontal="center" vertical="center"/>
    </xf>
    <xf numFmtId="17" fontId="3" fillId="0" borderId="14" xfId="0" applyNumberFormat="1" applyFont="1" applyBorder="1" applyAlignment="1">
      <alignment vertical="center"/>
    </xf>
    <xf numFmtId="0" fontId="1" fillId="0" borderId="14" xfId="0" applyFont="1" applyBorder="1" applyAlignment="1">
      <alignment horizontal="center"/>
    </xf>
    <xf numFmtId="0" fontId="3" fillId="0" borderId="1" xfId="0" applyFont="1" applyBorder="1" applyAlignment="1">
      <alignment horizontal="right" vertical="center"/>
    </xf>
    <xf numFmtId="17" fontId="3" fillId="0" borderId="14" xfId="0" applyNumberFormat="1" applyFont="1" applyBorder="1" applyAlignment="1" quotePrefix="1">
      <alignment vertical="center"/>
    </xf>
    <xf numFmtId="2" fontId="1" fillId="0" borderId="16" xfId="0" applyNumberFormat="1" applyFont="1" applyBorder="1" applyAlignment="1">
      <alignment horizontal="center" vertical="center"/>
    </xf>
    <xf numFmtId="0" fontId="1" fillId="0" borderId="17" xfId="0" applyFont="1" applyFill="1" applyBorder="1" applyAlignment="1">
      <alignment vertical="center"/>
    </xf>
    <xf numFmtId="0" fontId="1" fillId="0" borderId="9" xfId="0" applyFont="1" applyBorder="1" applyAlignment="1">
      <alignment/>
    </xf>
    <xf numFmtId="0" fontId="1" fillId="0" borderId="18" xfId="0" applyFont="1" applyFill="1" applyBorder="1" applyAlignment="1">
      <alignment horizontal="center" vertical="center"/>
    </xf>
    <xf numFmtId="0" fontId="1" fillId="0" borderId="19" xfId="0" applyFont="1" applyFill="1" applyBorder="1" applyAlignment="1">
      <alignment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1" fillId="0" borderId="10" xfId="0" applyFont="1" applyBorder="1" applyAlignment="1">
      <alignment horizontal="center" vertical="center"/>
    </xf>
    <xf numFmtId="0" fontId="3" fillId="0" borderId="1" xfId="0" applyFont="1" applyBorder="1" applyAlignment="1">
      <alignment vertical="center"/>
    </xf>
    <xf numFmtId="0" fontId="1" fillId="0" borderId="11" xfId="0" applyFont="1" applyFill="1" applyBorder="1" applyAlignment="1">
      <alignment horizontal="center" vertical="center"/>
    </xf>
    <xf numFmtId="0" fontId="0" fillId="0" borderId="0" xfId="0"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5"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26" fillId="4"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1"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1" fillId="16" borderId="1" xfId="0" applyFont="1" applyFill="1" applyBorder="1" applyAlignment="1">
      <alignment horizontal="center" vertical="center"/>
    </xf>
    <xf numFmtId="0" fontId="29" fillId="16"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175" fontId="2" fillId="3" borderId="1" xfId="0" applyNumberFormat="1" applyFont="1" applyFill="1" applyBorder="1" applyAlignment="1">
      <alignment horizontal="center" vertical="center" wrapText="1"/>
    </xf>
    <xf numFmtId="0" fontId="29" fillId="18" borderId="1" xfId="0" applyFont="1" applyFill="1" applyBorder="1" applyAlignment="1">
      <alignment horizontal="center" vertical="center" wrapText="1"/>
    </xf>
    <xf numFmtId="0" fontId="3" fillId="18" borderId="1" xfId="0" applyFont="1" applyFill="1" applyBorder="1" applyAlignment="1">
      <alignment horizontal="center" vertical="center"/>
    </xf>
    <xf numFmtId="1" fontId="4" fillId="0" borderId="21" xfId="0" applyNumberFormat="1" applyFont="1" applyFill="1" applyBorder="1" applyAlignment="1">
      <alignment horizontal="center" vertical="center" wrapText="1"/>
    </xf>
    <xf numFmtId="0" fontId="3" fillId="12" borderId="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1" fillId="0" borderId="6" xfId="0" applyFont="1" applyFill="1" applyBorder="1" applyAlignment="1">
      <alignment vertical="center"/>
    </xf>
    <xf numFmtId="0" fontId="3" fillId="3" borderId="6" xfId="0" applyFont="1" applyFill="1" applyBorder="1" applyAlignment="1">
      <alignment horizontal="center" vertical="center"/>
    </xf>
    <xf numFmtId="0" fontId="26" fillId="16" borderId="7" xfId="0" applyFont="1" applyFill="1" applyBorder="1" applyAlignment="1">
      <alignment horizontal="center" vertical="center" wrapText="1"/>
    </xf>
    <xf numFmtId="0" fontId="26" fillId="8" borderId="7" xfId="0" applyFont="1" applyFill="1" applyBorder="1" applyAlignment="1">
      <alignment horizontal="center" vertical="center" wrapText="1"/>
    </xf>
    <xf numFmtId="0" fontId="26" fillId="17" borderId="7" xfId="0" applyFont="1" applyFill="1" applyBorder="1" applyAlignment="1">
      <alignment horizontal="center" vertical="center" wrapText="1"/>
    </xf>
    <xf numFmtId="0" fontId="31" fillId="12" borderId="1" xfId="0" applyFont="1" applyFill="1" applyBorder="1" applyAlignment="1">
      <alignment horizontal="center" vertical="center"/>
    </xf>
    <xf numFmtId="0" fontId="27" fillId="5" borderId="7" xfId="0" applyFont="1" applyFill="1" applyBorder="1" applyAlignment="1">
      <alignment horizontal="center" vertical="center" wrapText="1"/>
    </xf>
    <xf numFmtId="0" fontId="26" fillId="18" borderId="7"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9" borderId="7" xfId="0" applyFont="1" applyFill="1" applyBorder="1" applyAlignment="1">
      <alignment horizontal="center" vertical="center" wrapText="1"/>
    </xf>
    <xf numFmtId="0" fontId="3" fillId="13" borderId="1" xfId="0" applyFont="1" applyFill="1" applyBorder="1" applyAlignment="1">
      <alignment horizontal="center" vertical="center"/>
    </xf>
    <xf numFmtId="0" fontId="3" fillId="8" borderId="0" xfId="0" applyFont="1" applyFill="1" applyBorder="1" applyAlignment="1">
      <alignment horizontal="center" vertical="center"/>
    </xf>
    <xf numFmtId="0" fontId="31" fillId="19" borderId="1" xfId="0" applyFont="1" applyFill="1" applyBorder="1" applyAlignment="1">
      <alignment horizontal="center" vertical="center"/>
    </xf>
    <xf numFmtId="0" fontId="3" fillId="6" borderId="0" xfId="0" applyFont="1" applyFill="1" applyBorder="1" applyAlignment="1">
      <alignment horizontal="center" vertical="center"/>
    </xf>
    <xf numFmtId="0" fontId="3" fillId="8" borderId="6" xfId="0" applyFont="1" applyFill="1" applyBorder="1" applyAlignment="1">
      <alignment horizontal="center" vertical="center"/>
    </xf>
    <xf numFmtId="0" fontId="1" fillId="0" borderId="6" xfId="0" applyFont="1" applyBorder="1" applyAlignment="1">
      <alignment vertical="center"/>
    </xf>
    <xf numFmtId="0" fontId="3" fillId="6" borderId="13" xfId="0" applyFont="1" applyFill="1" applyBorder="1" applyAlignment="1">
      <alignment horizontal="center" vertical="center"/>
    </xf>
    <xf numFmtId="1" fontId="4" fillId="0" borderId="22" xfId="0" applyNumberFormat="1" applyFont="1" applyBorder="1" applyAlignment="1">
      <alignment horizontal="center" vertical="center" wrapText="1"/>
    </xf>
    <xf numFmtId="0" fontId="26" fillId="8" borderId="1"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3" fillId="8" borderId="10" xfId="0" applyFont="1" applyFill="1" applyBorder="1" applyAlignment="1">
      <alignment horizontal="center" vertical="center"/>
    </xf>
    <xf numFmtId="0" fontId="1" fillId="0" borderId="9" xfId="0" applyFont="1" applyBorder="1" applyAlignment="1">
      <alignment vertical="center"/>
    </xf>
    <xf numFmtId="0" fontId="3" fillId="8"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12" borderId="9"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0" xfId="0" applyFont="1" applyFill="1" applyBorder="1" applyAlignment="1">
      <alignment horizontal="center" vertical="center"/>
    </xf>
    <xf numFmtId="0" fontId="3" fillId="10" borderId="0" xfId="0" applyFont="1" applyFill="1" applyAlignment="1">
      <alignment/>
    </xf>
    <xf numFmtId="0" fontId="3" fillId="7" borderId="0" xfId="0" applyFont="1" applyFill="1" applyAlignment="1">
      <alignment/>
    </xf>
    <xf numFmtId="0" fontId="3" fillId="11" borderId="0" xfId="0" applyFont="1" applyFill="1" applyAlignment="1">
      <alignment/>
    </xf>
    <xf numFmtId="0" fontId="3" fillId="8" borderId="0" xfId="0" applyFont="1" applyFill="1" applyAlignment="1">
      <alignment/>
    </xf>
    <xf numFmtId="0" fontId="3" fillId="6" borderId="0" xfId="0" applyFont="1" applyFill="1" applyAlignment="1">
      <alignment/>
    </xf>
    <xf numFmtId="0" fontId="3" fillId="12" borderId="0" xfId="0" applyFont="1" applyFill="1" applyAlignment="1">
      <alignment/>
    </xf>
    <xf numFmtId="172" fontId="4" fillId="0" borderId="22" xfId="0" applyNumberFormat="1" applyFont="1" applyBorder="1" applyAlignment="1">
      <alignment horizontal="center" vertical="center" wrapText="1"/>
    </xf>
    <xf numFmtId="0" fontId="26" fillId="7" borderId="7"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6" fillId="19" borderId="1"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1" fillId="0" borderId="5" xfId="0" applyFont="1" applyBorder="1" applyAlignment="1">
      <alignment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6" xfId="0" applyFont="1" applyFill="1" applyBorder="1" applyAlignment="1">
      <alignment horizontal="center" vertical="center"/>
    </xf>
    <xf numFmtId="1" fontId="4" fillId="0" borderId="14" xfId="0" applyNumberFormat="1" applyFont="1" applyBorder="1" applyAlignment="1">
      <alignment horizontal="center" vertical="center" wrapText="1"/>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172" fontId="4" fillId="0" borderId="24" xfId="0" applyNumberFormat="1" applyFont="1" applyBorder="1" applyAlignment="1">
      <alignment horizontal="center" vertical="center" wrapText="1"/>
    </xf>
    <xf numFmtId="172" fontId="4" fillId="0" borderId="25" xfId="0" applyNumberFormat="1" applyFont="1" applyBorder="1" applyAlignment="1">
      <alignment horizontal="center" vertical="center" wrapText="1"/>
    </xf>
    <xf numFmtId="0" fontId="25" fillId="0" borderId="26" xfId="0"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xf>
    <xf numFmtId="0" fontId="26" fillId="16" borderId="1" xfId="0" applyFont="1" applyFill="1" applyBorder="1" applyAlignment="1">
      <alignment horizontal="center" vertical="center" wrapText="1"/>
    </xf>
    <xf numFmtId="0" fontId="34" fillId="3" borderId="18" xfId="0" applyFont="1" applyFill="1" applyBorder="1" applyAlignment="1">
      <alignment horizontal="center" vertical="center"/>
    </xf>
    <xf numFmtId="0" fontId="34" fillId="3" borderId="23" xfId="0" applyFont="1" applyFill="1" applyBorder="1" applyAlignment="1">
      <alignment horizontal="center" vertical="center"/>
    </xf>
    <xf numFmtId="0" fontId="34" fillId="3" borderId="11" xfId="0" applyFont="1" applyFill="1" applyBorder="1" applyAlignment="1">
      <alignment horizontal="center" vertical="center"/>
    </xf>
    <xf numFmtId="0" fontId="1" fillId="0" borderId="0" xfId="0" applyFont="1" applyFill="1" applyAlignment="1">
      <alignment horizontal="center" vertical="center"/>
    </xf>
    <xf numFmtId="0" fontId="1" fillId="0" borderId="23" xfId="0" applyFont="1" applyBorder="1" applyAlignment="1">
      <alignment/>
    </xf>
    <xf numFmtId="0" fontId="1" fillId="0" borderId="18" xfId="0" applyFont="1" applyBorder="1" applyAlignment="1">
      <alignment/>
    </xf>
    <xf numFmtId="0" fontId="3" fillId="10" borderId="10" xfId="0" applyFont="1" applyFill="1" applyBorder="1" applyAlignment="1">
      <alignment horizontal="center" vertical="center"/>
    </xf>
    <xf numFmtId="0" fontId="23" fillId="3" borderId="15" xfId="0" applyFont="1" applyFill="1" applyBorder="1" applyAlignment="1">
      <alignment horizontal="center" vertical="center" wrapText="1"/>
    </xf>
    <xf numFmtId="0" fontId="0" fillId="0" borderId="6" xfId="0" applyFont="1" applyBorder="1" applyAlignment="1">
      <alignment/>
    </xf>
    <xf numFmtId="16" fontId="35" fillId="11" borderId="0" xfId="0" applyNumberFormat="1" applyFont="1" applyFill="1" applyBorder="1" applyAlignment="1" quotePrefix="1">
      <alignment horizontal="center" vertical="top"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16" fontId="35" fillId="11" borderId="1" xfId="0" applyNumberFormat="1" applyFont="1" applyFill="1" applyBorder="1" applyAlignment="1" quotePrefix="1">
      <alignment horizontal="center" vertical="top" wrapText="1"/>
    </xf>
    <xf numFmtId="16" fontId="35" fillId="11" borderId="7" xfId="0" applyNumberFormat="1" applyFont="1" applyFill="1" applyBorder="1" applyAlignment="1" quotePrefix="1">
      <alignment horizontal="center" vertical="top" wrapText="1"/>
    </xf>
    <xf numFmtId="0" fontId="26" fillId="3" borderId="1" xfId="0" applyFont="1" applyFill="1" applyBorder="1" applyAlignment="1">
      <alignment horizontal="center" vertical="center" wrapText="1"/>
    </xf>
    <xf numFmtId="0" fontId="3" fillId="7" borderId="10" xfId="0" applyFont="1" applyFill="1" applyBorder="1" applyAlignment="1">
      <alignment horizontal="center" vertical="center"/>
    </xf>
    <xf numFmtId="0" fontId="3" fillId="6" borderId="6" xfId="0" applyFont="1" applyFill="1" applyBorder="1" applyAlignment="1">
      <alignment horizontal="center" vertical="center"/>
    </xf>
    <xf numFmtId="0" fontId="26" fillId="13" borderId="1" xfId="0" applyFont="1" applyFill="1" applyBorder="1" applyAlignment="1">
      <alignment horizontal="center" vertical="center" wrapText="1"/>
    </xf>
    <xf numFmtId="1" fontId="4" fillId="0" borderId="25" xfId="0" applyNumberFormat="1" applyFont="1" applyBorder="1" applyAlignment="1">
      <alignment horizontal="center" vertical="center" wrapText="1"/>
    </xf>
    <xf numFmtId="0" fontId="1" fillId="0" borderId="11" xfId="0" applyFont="1" applyBorder="1" applyAlignment="1">
      <alignment vertical="center"/>
    </xf>
    <xf numFmtId="0" fontId="3" fillId="3" borderId="0" xfId="0" applyFont="1" applyFill="1" applyBorder="1" applyAlignment="1">
      <alignment horizontal="center" vertical="center"/>
    </xf>
    <xf numFmtId="1" fontId="0" fillId="0" borderId="0" xfId="0" applyNumberFormat="1" applyAlignment="1">
      <alignment horizontal="center" vertical="center" wrapText="1"/>
    </xf>
    <xf numFmtId="2" fontId="0" fillId="0" borderId="0" xfId="0" applyNumberFormat="1" applyAlignment="1">
      <alignment horizontal="center" vertical="center" wrapText="1"/>
    </xf>
    <xf numFmtId="172" fontId="4" fillId="0" borderId="14" xfId="0" applyNumberFormat="1" applyFont="1" applyBorder="1" applyAlignment="1">
      <alignment horizontal="center" vertical="center" wrapText="1"/>
    </xf>
    <xf numFmtId="0" fontId="4" fillId="15"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3" borderId="2" xfId="0" applyFont="1" applyFill="1" applyBorder="1" applyAlignment="1">
      <alignment/>
    </xf>
    <xf numFmtId="0" fontId="2" fillId="0" borderId="3" xfId="0" applyFont="1" applyFill="1" applyBorder="1" applyAlignment="1">
      <alignment horizontal="center" vertical="center" wrapText="1"/>
    </xf>
    <xf numFmtId="0" fontId="0" fillId="0" borderId="21" xfId="0" applyFont="1" applyBorder="1" applyAlignment="1">
      <alignment/>
    </xf>
    <xf numFmtId="0" fontId="4" fillId="0" borderId="5"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6" xfId="0" applyFont="1" applyBorder="1" applyAlignment="1">
      <alignment horizontal="left" vertical="top" wrapText="1"/>
    </xf>
    <xf numFmtId="0" fontId="0" fillId="0" borderId="34" xfId="0" applyFont="1" applyBorder="1" applyAlignment="1">
      <alignment horizontal="left" vertical="top" wrapText="1"/>
    </xf>
    <xf numFmtId="0" fontId="0" fillId="0" borderId="13" xfId="0" applyFont="1" applyBorder="1" applyAlignment="1">
      <alignment horizontal="left" vertical="top" wrapText="1"/>
    </xf>
    <xf numFmtId="0" fontId="13" fillId="2" borderId="1" xfId="0" applyFont="1" applyFill="1" applyBorder="1" applyAlignment="1">
      <alignment horizontal="center" vertical="center" wrapText="1"/>
    </xf>
    <xf numFmtId="15" fontId="13" fillId="2" borderId="7" xfId="0" applyNumberFormat="1" applyFont="1" applyFill="1" applyBorder="1" applyAlignment="1">
      <alignment horizontal="center" vertical="center" wrapText="1"/>
    </xf>
    <xf numFmtId="15" fontId="13" fillId="2" borderId="14" xfId="0" applyNumberFormat="1" applyFont="1" applyFill="1" applyBorder="1" applyAlignment="1">
      <alignment horizontal="center" vertical="center" wrapText="1"/>
    </xf>
    <xf numFmtId="0" fontId="9" fillId="2" borderId="2" xfId="0" applyFont="1" applyFill="1" applyBorder="1" applyAlignment="1">
      <alignment/>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2" fillId="3" borderId="2" xfId="0" applyFont="1" applyFill="1" applyBorder="1" applyAlignment="1">
      <alignment/>
    </xf>
    <xf numFmtId="0" fontId="0" fillId="0" borderId="21" xfId="0" applyBorder="1" applyAlignment="1">
      <alignment/>
    </xf>
    <xf numFmtId="0" fontId="4" fillId="0" borderId="3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border/>
    </dxf>
    <dxf>
      <font>
        <u val="single"/>
      </font>
      <border/>
    </dxf>
    <dxf>
      <font>
        <b val="0"/>
        <i/>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16</xdr:row>
      <xdr:rowOff>0</xdr:rowOff>
    </xdr:to>
    <xdr:sp>
      <xdr:nvSpPr>
        <xdr:cNvPr id="1" name="TextBox 1"/>
        <xdr:cNvSpPr txBox="1">
          <a:spLocks noChangeArrowheads="1"/>
        </xdr:cNvSpPr>
      </xdr:nvSpPr>
      <xdr:spPr>
        <a:xfrm>
          <a:off x="1447800" y="1066800"/>
          <a:ext cx="447675" cy="3657600"/>
        </a:xfrm>
        <a:prstGeom prst="rect">
          <a:avLst/>
        </a:prstGeom>
        <a:solidFill>
          <a:srgbClr val="C0C0C0"/>
        </a:solidFill>
        <a:ln w="952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twoCellAnchor>
    <xdr:from>
      <xdr:col>7</xdr:col>
      <xdr:colOff>0</xdr:colOff>
      <xdr:row>4</xdr:row>
      <xdr:rowOff>0</xdr:rowOff>
    </xdr:from>
    <xdr:to>
      <xdr:col>8</xdr:col>
      <xdr:colOff>0</xdr:colOff>
      <xdr:row>16</xdr:row>
      <xdr:rowOff>0</xdr:rowOff>
    </xdr:to>
    <xdr:sp>
      <xdr:nvSpPr>
        <xdr:cNvPr id="2" name="TextBox 2"/>
        <xdr:cNvSpPr txBox="1">
          <a:spLocks noChangeArrowheads="1"/>
        </xdr:cNvSpPr>
      </xdr:nvSpPr>
      <xdr:spPr>
        <a:xfrm>
          <a:off x="4133850" y="1066800"/>
          <a:ext cx="447675" cy="3657600"/>
        </a:xfrm>
        <a:prstGeom prst="rect">
          <a:avLst/>
        </a:prstGeom>
        <a:solidFill>
          <a:srgbClr val="C0C0C0"/>
        </a:solidFill>
        <a:ln w="952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twoCellAnchor>
    <xdr:from>
      <xdr:col>10</xdr:col>
      <xdr:colOff>0</xdr:colOff>
      <xdr:row>4</xdr:row>
      <xdr:rowOff>0</xdr:rowOff>
    </xdr:from>
    <xdr:to>
      <xdr:col>11</xdr:col>
      <xdr:colOff>0</xdr:colOff>
      <xdr:row>16</xdr:row>
      <xdr:rowOff>0</xdr:rowOff>
    </xdr:to>
    <xdr:sp>
      <xdr:nvSpPr>
        <xdr:cNvPr id="3" name="TextBox 3"/>
        <xdr:cNvSpPr txBox="1">
          <a:spLocks noChangeArrowheads="1"/>
        </xdr:cNvSpPr>
      </xdr:nvSpPr>
      <xdr:spPr>
        <a:xfrm>
          <a:off x="5476875" y="1066800"/>
          <a:ext cx="447675" cy="3657600"/>
        </a:xfrm>
        <a:prstGeom prst="rect">
          <a:avLst/>
        </a:prstGeom>
        <a:solidFill>
          <a:srgbClr val="C0C0C0"/>
        </a:solidFill>
        <a:ln w="9525" cmpd="sng">
          <a:solidFill>
            <a:srgbClr val="000000"/>
          </a:solidFill>
          <a:headEnd type="none"/>
          <a:tailEnd type="none"/>
        </a:ln>
      </xdr:spPr>
      <xdr:txBody>
        <a:bodyPr vertOverflow="clip" wrap="square" anchor="ctr" vert="wordArtVertRtl"/>
        <a:p>
          <a:pPr algn="ctr">
            <a:defRPr/>
          </a:pPr>
          <a:r>
            <a:rPr lang="en-US" cap="none" sz="1200" b="1" i="1" u="none" baseline="0">
              <a:latin typeface="Arial"/>
              <a:ea typeface="Arial"/>
              <a:cs typeface="Arial"/>
            </a:rPr>
            <a:t>Cancelled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ailing\TeamRace_0506\12%20Sep%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iling\TeamRace_0506\11%20Aug%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 06 Helms"/>
      <sheetName val="Summary"/>
      <sheetName val="Results Overall"/>
      <sheetName val="Rank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g 06 Helms"/>
      <sheetName val="Summary"/>
      <sheetName val="Results Overall"/>
      <sheetName val="Ranking"/>
      <sheetName val="Boat Allocation"/>
      <sheetName val="Sign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tabSelected="1" zoomScale="90" zoomScaleNormal="90" workbookViewId="0" topLeftCell="A1">
      <selection activeCell="B40" sqref="B40"/>
    </sheetView>
  </sheetViews>
  <sheetFormatPr defaultColWidth="9.140625" defaultRowHeight="12.75"/>
  <cols>
    <col min="1" max="1" width="21.7109375" style="107" customWidth="1"/>
    <col min="2" max="11" width="6.7109375" style="107" customWidth="1"/>
    <col min="12" max="14" width="8.7109375" style="107" customWidth="1"/>
    <col min="15" max="15" width="10.57421875" style="107" bestFit="1" customWidth="1"/>
    <col min="16" max="16384" width="9.140625" style="107" customWidth="1"/>
  </cols>
  <sheetData>
    <row r="1" spans="1:15" ht="30" customHeight="1" thickBot="1">
      <c r="A1" s="266" t="s">
        <v>341</v>
      </c>
      <c r="B1" s="267"/>
      <c r="C1" s="267"/>
      <c r="D1" s="267"/>
      <c r="E1" s="267"/>
      <c r="F1" s="267"/>
      <c r="G1" s="267"/>
      <c r="H1" s="267"/>
      <c r="I1" s="267"/>
      <c r="J1" s="267"/>
      <c r="K1" s="267"/>
      <c r="L1" s="267"/>
      <c r="M1" s="267"/>
      <c r="N1" s="267"/>
      <c r="O1" s="268"/>
    </row>
    <row r="2" spans="1:15" ht="18" customHeight="1" thickTop="1">
      <c r="A2" s="229" t="s">
        <v>0</v>
      </c>
      <c r="B2" s="232" t="s">
        <v>30</v>
      </c>
      <c r="C2" s="232"/>
      <c r="D2" s="232"/>
      <c r="E2" s="232"/>
      <c r="F2" s="232"/>
      <c r="G2" s="232"/>
      <c r="H2" s="232"/>
      <c r="I2" s="232"/>
      <c r="J2" s="232"/>
      <c r="K2" s="232"/>
      <c r="L2" s="236" t="s">
        <v>246</v>
      </c>
      <c r="M2" s="239" t="s">
        <v>248</v>
      </c>
      <c r="N2" s="239" t="s">
        <v>87</v>
      </c>
      <c r="O2" s="233" t="s">
        <v>88</v>
      </c>
    </row>
    <row r="3" spans="1:15" ht="18" customHeight="1">
      <c r="A3" s="230"/>
      <c r="B3" s="196">
        <v>1</v>
      </c>
      <c r="C3" s="196">
        <v>2</v>
      </c>
      <c r="D3" s="196">
        <v>3</v>
      </c>
      <c r="E3" s="197">
        <v>4</v>
      </c>
      <c r="F3" s="196">
        <v>5</v>
      </c>
      <c r="G3" s="196">
        <v>6</v>
      </c>
      <c r="H3" s="196">
        <v>7</v>
      </c>
      <c r="I3" s="196">
        <v>8</v>
      </c>
      <c r="J3" s="196">
        <v>9</v>
      </c>
      <c r="K3" s="196">
        <v>10</v>
      </c>
      <c r="L3" s="237"/>
      <c r="M3" s="240"/>
      <c r="N3" s="240"/>
      <c r="O3" s="234"/>
    </row>
    <row r="4" spans="1:15" ht="18" customHeight="1">
      <c r="A4" s="231"/>
      <c r="B4" s="196" t="s">
        <v>236</v>
      </c>
      <c r="C4" s="196" t="s">
        <v>237</v>
      </c>
      <c r="D4" s="196" t="s">
        <v>238</v>
      </c>
      <c r="E4" s="197" t="s">
        <v>239</v>
      </c>
      <c r="F4" s="196" t="s">
        <v>240</v>
      </c>
      <c r="G4" s="196" t="s">
        <v>241</v>
      </c>
      <c r="H4" s="196" t="s">
        <v>242</v>
      </c>
      <c r="I4" s="196" t="s">
        <v>243</v>
      </c>
      <c r="J4" s="196" t="s">
        <v>244</v>
      </c>
      <c r="K4" s="196" t="s">
        <v>245</v>
      </c>
      <c r="L4" s="238"/>
      <c r="M4" s="241"/>
      <c r="N4" s="241"/>
      <c r="O4" s="235"/>
    </row>
    <row r="5" spans="1:17" ht="24" customHeight="1">
      <c r="A5" s="113" t="s">
        <v>102</v>
      </c>
      <c r="B5" s="108"/>
      <c r="C5" s="10">
        <v>2</v>
      </c>
      <c r="D5" s="108">
        <v>2</v>
      </c>
      <c r="E5" s="108">
        <v>3</v>
      </c>
      <c r="F5" s="109">
        <v>1</v>
      </c>
      <c r="G5" s="108">
        <v>1</v>
      </c>
      <c r="H5" s="108"/>
      <c r="I5" s="108">
        <v>1</v>
      </c>
      <c r="J5" s="10">
        <v>3</v>
      </c>
      <c r="K5" s="263"/>
      <c r="L5" s="163">
        <f aca="true" t="shared" si="0" ref="L5:L16">SUM(B5:K5)+(MIN(B5:K5)/1000)</f>
        <v>13.001</v>
      </c>
      <c r="M5" s="195">
        <f aca="true" t="shared" si="1" ref="M5:M16">MAX(B5:K5)</f>
        <v>3</v>
      </c>
      <c r="N5" s="195">
        <f aca="true" t="shared" si="2" ref="N5:N16">L5-M5</f>
        <v>10.001</v>
      </c>
      <c r="O5" s="110">
        <f aca="true" t="shared" si="3" ref="O5:O16">RANK(N5,$N$5:$N$16,1)</f>
        <v>1</v>
      </c>
      <c r="Q5" s="226"/>
    </row>
    <row r="6" spans="1:18" ht="24" customHeight="1">
      <c r="A6" s="112" t="s">
        <v>19</v>
      </c>
      <c r="B6" s="108"/>
      <c r="C6" s="10">
        <v>1</v>
      </c>
      <c r="D6" s="108">
        <v>1</v>
      </c>
      <c r="E6" s="108">
        <v>1</v>
      </c>
      <c r="F6" s="109">
        <v>8</v>
      </c>
      <c r="G6" s="108">
        <v>4</v>
      </c>
      <c r="H6" s="108"/>
      <c r="I6" s="108">
        <v>4</v>
      </c>
      <c r="J6" s="10">
        <v>1</v>
      </c>
      <c r="K6" s="264"/>
      <c r="L6" s="163">
        <f t="shared" si="0"/>
        <v>20.001</v>
      </c>
      <c r="M6" s="195">
        <f t="shared" si="1"/>
        <v>8</v>
      </c>
      <c r="N6" s="195">
        <f t="shared" si="2"/>
        <v>12.001000000000001</v>
      </c>
      <c r="O6" s="110">
        <f t="shared" si="3"/>
        <v>2</v>
      </c>
      <c r="Q6" s="225"/>
      <c r="R6" s="225"/>
    </row>
    <row r="7" spans="1:15" ht="24" customHeight="1">
      <c r="A7" s="116" t="s">
        <v>90</v>
      </c>
      <c r="B7" s="108"/>
      <c r="C7" s="10">
        <v>6</v>
      </c>
      <c r="D7" s="108">
        <v>4</v>
      </c>
      <c r="E7" s="108">
        <v>4</v>
      </c>
      <c r="F7" s="109">
        <v>2</v>
      </c>
      <c r="G7" s="108">
        <v>8</v>
      </c>
      <c r="H7" s="108"/>
      <c r="I7" s="108">
        <v>3</v>
      </c>
      <c r="J7" s="10">
        <v>5</v>
      </c>
      <c r="K7" s="264"/>
      <c r="L7" s="163">
        <f t="shared" si="0"/>
        <v>32.002</v>
      </c>
      <c r="M7" s="195">
        <f t="shared" si="1"/>
        <v>8</v>
      </c>
      <c r="N7" s="195">
        <f t="shared" si="2"/>
        <v>24.002000000000002</v>
      </c>
      <c r="O7" s="110">
        <f t="shared" si="3"/>
        <v>3</v>
      </c>
    </row>
    <row r="8" spans="1:15" ht="24" customHeight="1">
      <c r="A8" s="114" t="s">
        <v>31</v>
      </c>
      <c r="B8" s="108"/>
      <c r="C8" s="10">
        <v>3</v>
      </c>
      <c r="D8" s="108">
        <v>6</v>
      </c>
      <c r="E8" s="108">
        <v>6</v>
      </c>
      <c r="F8" s="109">
        <v>4</v>
      </c>
      <c r="G8" s="108">
        <v>3</v>
      </c>
      <c r="H8" s="108"/>
      <c r="I8" s="108">
        <v>8</v>
      </c>
      <c r="J8" s="10">
        <v>4</v>
      </c>
      <c r="K8" s="264"/>
      <c r="L8" s="163">
        <f t="shared" si="0"/>
        <v>34.003</v>
      </c>
      <c r="M8" s="195">
        <f t="shared" si="1"/>
        <v>8</v>
      </c>
      <c r="N8" s="195">
        <f t="shared" si="2"/>
        <v>26.003</v>
      </c>
      <c r="O8" s="110">
        <f t="shared" si="3"/>
        <v>4</v>
      </c>
    </row>
    <row r="9" spans="1:15" ht="24" customHeight="1">
      <c r="A9" s="164" t="s">
        <v>15</v>
      </c>
      <c r="B9" s="108"/>
      <c r="C9" s="10">
        <v>8</v>
      </c>
      <c r="D9" s="108">
        <v>3</v>
      </c>
      <c r="E9" s="108">
        <v>2</v>
      </c>
      <c r="F9" s="109">
        <v>6</v>
      </c>
      <c r="G9" s="108">
        <v>6</v>
      </c>
      <c r="H9" s="108"/>
      <c r="I9" s="108">
        <v>10</v>
      </c>
      <c r="J9" s="10">
        <v>2</v>
      </c>
      <c r="K9" s="264"/>
      <c r="L9" s="163">
        <f t="shared" si="0"/>
        <v>37.002</v>
      </c>
      <c r="M9" s="195">
        <f t="shared" si="1"/>
        <v>10</v>
      </c>
      <c r="N9" s="195">
        <f t="shared" si="2"/>
        <v>27.002000000000002</v>
      </c>
      <c r="O9" s="110">
        <f t="shared" si="3"/>
        <v>5</v>
      </c>
    </row>
    <row r="10" spans="1:15" ht="24" customHeight="1">
      <c r="A10" s="218" t="s">
        <v>11</v>
      </c>
      <c r="B10" s="108"/>
      <c r="C10" s="10">
        <v>7</v>
      </c>
      <c r="D10" s="108">
        <v>10</v>
      </c>
      <c r="E10" s="108">
        <v>7</v>
      </c>
      <c r="F10" s="109">
        <v>3</v>
      </c>
      <c r="G10" s="108">
        <v>9</v>
      </c>
      <c r="H10" s="108"/>
      <c r="I10" s="108">
        <v>2</v>
      </c>
      <c r="J10" s="10">
        <v>8</v>
      </c>
      <c r="K10" s="264"/>
      <c r="L10" s="163">
        <f t="shared" si="0"/>
        <v>46.002</v>
      </c>
      <c r="M10" s="195">
        <f t="shared" si="1"/>
        <v>10</v>
      </c>
      <c r="N10" s="195">
        <f t="shared" si="2"/>
        <v>36.002</v>
      </c>
      <c r="O10" s="110">
        <f t="shared" si="3"/>
        <v>6</v>
      </c>
    </row>
    <row r="11" spans="1:15" ht="24" customHeight="1">
      <c r="A11" s="115" t="s">
        <v>89</v>
      </c>
      <c r="B11" s="108"/>
      <c r="C11" s="10">
        <v>4</v>
      </c>
      <c r="D11" s="108">
        <v>5</v>
      </c>
      <c r="E11" s="108">
        <v>8</v>
      </c>
      <c r="F11" s="109">
        <v>5</v>
      </c>
      <c r="G11" s="108">
        <v>12</v>
      </c>
      <c r="H11" s="108"/>
      <c r="I11" s="108">
        <v>9</v>
      </c>
      <c r="J11" s="10">
        <v>7</v>
      </c>
      <c r="K11" s="264"/>
      <c r="L11" s="163">
        <f t="shared" si="0"/>
        <v>50.004</v>
      </c>
      <c r="M11" s="195">
        <f t="shared" si="1"/>
        <v>12</v>
      </c>
      <c r="N11" s="195">
        <f t="shared" si="2"/>
        <v>38.004</v>
      </c>
      <c r="O11" s="110">
        <f t="shared" si="3"/>
        <v>7</v>
      </c>
    </row>
    <row r="12" spans="1:15" ht="24" customHeight="1">
      <c r="A12" s="151" t="s">
        <v>20</v>
      </c>
      <c r="B12" s="108"/>
      <c r="C12" s="10">
        <v>5</v>
      </c>
      <c r="D12" s="108">
        <v>7</v>
      </c>
      <c r="E12" s="108">
        <v>5</v>
      </c>
      <c r="F12" s="109">
        <v>11</v>
      </c>
      <c r="G12" s="108">
        <v>7</v>
      </c>
      <c r="H12" s="108"/>
      <c r="I12" s="108">
        <v>11</v>
      </c>
      <c r="J12" s="10">
        <v>6</v>
      </c>
      <c r="K12" s="264"/>
      <c r="L12" s="163">
        <f t="shared" si="0"/>
        <v>52.005</v>
      </c>
      <c r="M12" s="195">
        <f t="shared" si="1"/>
        <v>11</v>
      </c>
      <c r="N12" s="195">
        <f t="shared" si="2"/>
        <v>41.005</v>
      </c>
      <c r="O12" s="110">
        <f t="shared" si="3"/>
        <v>8</v>
      </c>
    </row>
    <row r="13" spans="1:15" ht="24" customHeight="1">
      <c r="A13" s="155" t="s">
        <v>109</v>
      </c>
      <c r="B13" s="108"/>
      <c r="C13" s="10">
        <v>12</v>
      </c>
      <c r="D13" s="108">
        <v>8</v>
      </c>
      <c r="E13" s="108">
        <v>11.5</v>
      </c>
      <c r="F13" s="109">
        <v>11</v>
      </c>
      <c r="G13" s="108">
        <v>2</v>
      </c>
      <c r="H13" s="108"/>
      <c r="I13" s="108">
        <v>5</v>
      </c>
      <c r="J13" s="10">
        <v>11.5</v>
      </c>
      <c r="K13" s="264"/>
      <c r="L13" s="163">
        <f t="shared" si="0"/>
        <v>61.002</v>
      </c>
      <c r="M13" s="195">
        <f t="shared" si="1"/>
        <v>12</v>
      </c>
      <c r="N13" s="195">
        <f t="shared" si="2"/>
        <v>49.002</v>
      </c>
      <c r="O13" s="110">
        <f t="shared" si="3"/>
        <v>9</v>
      </c>
    </row>
    <row r="14" spans="1:15" ht="24" customHeight="1">
      <c r="A14" s="147" t="s">
        <v>107</v>
      </c>
      <c r="B14" s="108"/>
      <c r="C14" s="10">
        <v>9</v>
      </c>
      <c r="D14" s="108">
        <v>12</v>
      </c>
      <c r="E14" s="108">
        <v>9.5</v>
      </c>
      <c r="F14" s="109">
        <v>9</v>
      </c>
      <c r="G14" s="108">
        <v>10</v>
      </c>
      <c r="H14" s="108"/>
      <c r="I14" s="108">
        <v>6</v>
      </c>
      <c r="J14" s="10">
        <v>9</v>
      </c>
      <c r="K14" s="264"/>
      <c r="L14" s="183">
        <f t="shared" si="0"/>
        <v>64.506</v>
      </c>
      <c r="M14" s="195">
        <f t="shared" si="1"/>
        <v>12</v>
      </c>
      <c r="N14" s="227">
        <f t="shared" si="2"/>
        <v>52.506</v>
      </c>
      <c r="O14" s="110">
        <f t="shared" si="3"/>
        <v>10</v>
      </c>
    </row>
    <row r="15" spans="1:15" ht="24" customHeight="1">
      <c r="A15" s="221" t="s">
        <v>108</v>
      </c>
      <c r="B15" s="108"/>
      <c r="C15" s="10">
        <v>12</v>
      </c>
      <c r="D15" s="108">
        <v>9</v>
      </c>
      <c r="E15" s="108">
        <v>11.5</v>
      </c>
      <c r="F15" s="109">
        <v>11</v>
      </c>
      <c r="G15" s="108">
        <v>5</v>
      </c>
      <c r="H15" s="108"/>
      <c r="I15" s="108">
        <v>7</v>
      </c>
      <c r="J15" s="10">
        <v>11.5</v>
      </c>
      <c r="K15" s="264"/>
      <c r="L15" s="163">
        <f t="shared" si="0"/>
        <v>67.005</v>
      </c>
      <c r="M15" s="195">
        <f t="shared" si="1"/>
        <v>12</v>
      </c>
      <c r="N15" s="195">
        <f t="shared" si="2"/>
        <v>55.004999999999995</v>
      </c>
      <c r="O15" s="110">
        <f t="shared" si="3"/>
        <v>11</v>
      </c>
    </row>
    <row r="16" spans="1:15" ht="24" customHeight="1" thickBot="1">
      <c r="A16" s="203" t="s">
        <v>105</v>
      </c>
      <c r="B16" s="108"/>
      <c r="C16" s="10">
        <v>10</v>
      </c>
      <c r="D16" s="108">
        <v>11</v>
      </c>
      <c r="E16" s="108">
        <v>9.5</v>
      </c>
      <c r="F16" s="109">
        <v>7</v>
      </c>
      <c r="G16" s="108">
        <v>11</v>
      </c>
      <c r="H16" s="108"/>
      <c r="I16" s="108">
        <v>12</v>
      </c>
      <c r="J16" s="10">
        <v>10</v>
      </c>
      <c r="K16" s="265"/>
      <c r="L16" s="198">
        <f t="shared" si="0"/>
        <v>70.507</v>
      </c>
      <c r="M16" s="222">
        <f t="shared" si="1"/>
        <v>12</v>
      </c>
      <c r="N16" s="199">
        <f t="shared" si="2"/>
        <v>58.507000000000005</v>
      </c>
      <c r="O16" s="200">
        <f t="shared" si="3"/>
        <v>12</v>
      </c>
    </row>
    <row r="17" spans="1:15" ht="9" customHeight="1" thickTop="1">
      <c r="A17" s="111"/>
      <c r="B17" s="111"/>
      <c r="C17" s="111"/>
      <c r="D17" s="111"/>
      <c r="E17" s="111"/>
      <c r="F17" s="111"/>
      <c r="G17" s="111"/>
      <c r="H17" s="111"/>
      <c r="I17" s="111"/>
      <c r="J17" s="111"/>
      <c r="K17" s="111"/>
      <c r="L17" s="111"/>
      <c r="M17" s="111"/>
      <c r="N17" s="111"/>
      <c r="O17" s="111"/>
    </row>
    <row r="18" spans="1:2" ht="12.75">
      <c r="A18" s="201" t="s">
        <v>247</v>
      </c>
      <c r="B18" s="202" t="s">
        <v>249</v>
      </c>
    </row>
  </sheetData>
  <sheetProtection/>
  <protectedRanges>
    <protectedRange sqref="G2:H4" name="Range2_1_1"/>
    <protectedRange sqref="C2:D4" name="Range 1_1_1_1"/>
    <protectedRange sqref="C1:D1" name="Range 1_1_1_1_1"/>
    <protectedRange sqref="A5:A11 A15:A16" name="Range 1_1_1"/>
    <protectedRange sqref="A12:A13" name="Range 1_1_1_2"/>
    <protectedRange sqref="A14" name="Range 1_1_1_3"/>
  </protectedRanges>
  <mergeCells count="8">
    <mergeCell ref="K5:K16"/>
    <mergeCell ref="A1:O1"/>
    <mergeCell ref="A2:A4"/>
    <mergeCell ref="B2:K2"/>
    <mergeCell ref="O2:O4"/>
    <mergeCell ref="L2:L4"/>
    <mergeCell ref="M2:M4"/>
    <mergeCell ref="N2:N4"/>
  </mergeCells>
  <conditionalFormatting sqref="B5:K16">
    <cfRule type="cellIs" priority="1" dxfId="0" operator="equal" stopIfTrue="1">
      <formula>1</formula>
    </cfRule>
    <cfRule type="cellIs" priority="2" dxfId="1" operator="equal" stopIfTrue="1">
      <formula>#REF!</formula>
    </cfRule>
  </conditionalFormatting>
  <printOptions horizontalCentered="1" verticalCentered="1"/>
  <pageMargins left="0.354330708661417" right="0.49" top="0.71" bottom="0.39" header="0.25" footer="0.2"/>
  <pageSetup fitToHeight="1" fitToWidth="1" horizontalDpi="300" verticalDpi="300" orientation="landscape" paperSize="9" r:id="rId2"/>
  <headerFooter alignWithMargins="0">
    <oddHeader>&amp;C&amp;"Arial,Bold Italic"&amp;36 &amp;24 2007 - 2008 Catamaran Team Racing Results</oddHeader>
  </headerFooter>
  <drawing r:id="rId1"/>
</worksheet>
</file>

<file path=xl/worksheets/sheet10.xml><?xml version="1.0" encoding="utf-8"?>
<worksheet xmlns="http://schemas.openxmlformats.org/spreadsheetml/2006/main" xmlns:r="http://schemas.openxmlformats.org/officeDocument/2006/relationships">
  <dimension ref="A1:AR66"/>
  <sheetViews>
    <sheetView workbookViewId="0" topLeftCell="A1">
      <pane xSplit="4" topLeftCell="E1" activePane="topRight" state="frozen"/>
      <selection pane="topLeft" activeCell="B30" sqref="B30"/>
      <selection pane="topRight" activeCell="N8" sqref="N8"/>
    </sheetView>
  </sheetViews>
  <sheetFormatPr defaultColWidth="9.140625" defaultRowHeight="12.75"/>
  <cols>
    <col min="1" max="1" width="3.28125" style="71" bestFit="1" customWidth="1"/>
    <col min="2" max="2" width="5.00390625" style="72" bestFit="1" customWidth="1"/>
    <col min="3" max="3" width="5.421875" style="99" customWidth="1"/>
    <col min="4" max="4" width="19.7109375" style="64" customWidth="1"/>
    <col min="5" max="18" width="3.00390625" style="64" customWidth="1"/>
    <col min="19" max="19" width="6.8515625" style="98" bestFit="1" customWidth="1"/>
    <col min="20" max="20" width="3.8515625" style="64" bestFit="1" customWidth="1"/>
    <col min="21" max="21" width="4.00390625" style="98" bestFit="1" customWidth="1"/>
    <col min="22" max="22" width="2.8515625" style="64" customWidth="1"/>
    <col min="23" max="23" width="8.28125" style="98" bestFit="1" customWidth="1"/>
    <col min="24" max="24" width="9.00390625" style="98" bestFit="1" customWidth="1"/>
    <col min="25" max="25" width="2.7109375" style="64" bestFit="1" customWidth="1"/>
    <col min="26" max="26" width="3.57421875" style="64" bestFit="1" customWidth="1"/>
    <col min="27" max="27" width="3.00390625" style="64" bestFit="1" customWidth="1"/>
    <col min="28" max="28" width="2.140625" style="64" bestFit="1" customWidth="1"/>
    <col min="29" max="29" width="3.57421875" style="64" bestFit="1" customWidth="1"/>
    <col min="30" max="30" width="4.140625" style="64" bestFit="1" customWidth="1"/>
    <col min="31" max="31" width="9.140625" style="64" customWidth="1"/>
    <col min="32" max="39" width="5.28125" style="64" customWidth="1"/>
    <col min="40" max="16384" width="9.140625" style="64" customWidth="1"/>
  </cols>
  <sheetData>
    <row r="1" spans="1:39" ht="11.25">
      <c r="A1" s="61" t="s">
        <v>59</v>
      </c>
      <c r="B1" s="62"/>
      <c r="C1" s="86"/>
      <c r="D1" s="67"/>
      <c r="E1" s="87"/>
      <c r="F1" s="63"/>
      <c r="G1" s="87"/>
      <c r="H1" s="63"/>
      <c r="I1" s="87"/>
      <c r="J1" s="63"/>
      <c r="K1" s="87"/>
      <c r="L1" s="63"/>
      <c r="M1" s="87"/>
      <c r="N1" s="63"/>
      <c r="O1" s="87"/>
      <c r="P1" s="63"/>
      <c r="Q1" s="87"/>
      <c r="R1" s="63"/>
      <c r="S1" s="85"/>
      <c r="T1" s="63"/>
      <c r="U1" s="88"/>
      <c r="W1" s="85"/>
      <c r="X1" s="98" t="s">
        <v>92</v>
      </c>
      <c r="Y1" s="4" t="s">
        <v>75</v>
      </c>
      <c r="Z1" s="24" t="s">
        <v>93</v>
      </c>
      <c r="AA1" s="129" t="s">
        <v>1</v>
      </c>
      <c r="AB1" s="5" t="s">
        <v>6</v>
      </c>
      <c r="AC1" s="2" t="s">
        <v>4</v>
      </c>
      <c r="AD1" s="3" t="s">
        <v>11</v>
      </c>
      <c r="AF1" s="4" t="s">
        <v>75</v>
      </c>
      <c r="AG1" s="24" t="s">
        <v>93</v>
      </c>
      <c r="AH1" s="129" t="s">
        <v>1</v>
      </c>
      <c r="AI1" s="5" t="s">
        <v>6</v>
      </c>
      <c r="AJ1" s="2" t="s">
        <v>4</v>
      </c>
      <c r="AK1" s="3" t="s">
        <v>11</v>
      </c>
      <c r="AL1" s="130" t="s">
        <v>105</v>
      </c>
      <c r="AM1" s="148" t="s">
        <v>111</v>
      </c>
    </row>
    <row r="2" spans="1:39" s="69" customFormat="1" ht="11.25">
      <c r="A2" s="65" t="s">
        <v>60</v>
      </c>
      <c r="B2" s="89" t="s">
        <v>61</v>
      </c>
      <c r="C2" s="66" t="s">
        <v>0</v>
      </c>
      <c r="D2" s="105" t="s">
        <v>72</v>
      </c>
      <c r="E2" s="90" t="s">
        <v>140</v>
      </c>
      <c r="F2" s="67"/>
      <c r="G2" s="90" t="s">
        <v>182</v>
      </c>
      <c r="H2" s="67"/>
      <c r="I2" s="90" t="s">
        <v>206</v>
      </c>
      <c r="J2" s="67"/>
      <c r="K2" s="90" t="s">
        <v>214</v>
      </c>
      <c r="L2" s="67"/>
      <c r="M2" s="90" t="s">
        <v>251</v>
      </c>
      <c r="N2" s="67"/>
      <c r="O2" s="90" t="s">
        <v>306</v>
      </c>
      <c r="P2" s="67"/>
      <c r="Q2" s="90" t="s">
        <v>338</v>
      </c>
      <c r="R2" s="67"/>
      <c r="S2" s="66" t="s">
        <v>71</v>
      </c>
      <c r="T2" s="68" t="s">
        <v>73</v>
      </c>
      <c r="U2" s="66" t="s">
        <v>86</v>
      </c>
      <c r="W2" s="66" t="s">
        <v>101</v>
      </c>
      <c r="X2" s="99"/>
      <c r="Y2" s="69">
        <f aca="true" t="shared" si="0" ref="Y2:AD2">SUM(Y3:Y61)</f>
        <v>15</v>
      </c>
      <c r="Z2" s="69">
        <f t="shared" si="0"/>
        <v>9</v>
      </c>
      <c r="AA2" s="69">
        <f t="shared" si="0"/>
        <v>3</v>
      </c>
      <c r="AB2" s="69">
        <f t="shared" si="0"/>
        <v>2</v>
      </c>
      <c r="AC2" s="69">
        <f t="shared" si="0"/>
        <v>2</v>
      </c>
      <c r="AD2" s="69">
        <f t="shared" si="0"/>
        <v>0</v>
      </c>
      <c r="AF2" s="69">
        <f aca="true" t="shared" si="1" ref="AF2:AK2">SUM(AF3:AF61)</f>
        <v>6</v>
      </c>
      <c r="AG2" s="69">
        <f t="shared" si="1"/>
        <v>2</v>
      </c>
      <c r="AH2" s="69">
        <f t="shared" si="1"/>
        <v>3</v>
      </c>
      <c r="AI2" s="69">
        <f t="shared" si="1"/>
        <v>3</v>
      </c>
      <c r="AJ2" s="69">
        <f t="shared" si="1"/>
        <v>6</v>
      </c>
      <c r="AK2" s="69">
        <f t="shared" si="1"/>
        <v>3</v>
      </c>
      <c r="AL2" s="69">
        <f>SUM(AL3:AL61)</f>
        <v>4</v>
      </c>
      <c r="AM2" s="69">
        <f>SUM(AM3:AM61)</f>
        <v>2</v>
      </c>
    </row>
    <row r="3" spans="1:44" ht="11.25">
      <c r="A3" s="71">
        <v>2</v>
      </c>
      <c r="B3" s="70">
        <f aca="true" t="shared" si="2" ref="B3:B34">RANK(S3,ave_result,1)</f>
        <v>1</v>
      </c>
      <c r="C3" s="128" t="s">
        <v>93</v>
      </c>
      <c r="D3" s="92" t="s">
        <v>3</v>
      </c>
      <c r="E3" s="206">
        <v>5</v>
      </c>
      <c r="F3" s="94">
        <v>2</v>
      </c>
      <c r="G3" s="165">
        <v>3</v>
      </c>
      <c r="H3" s="94">
        <v>3</v>
      </c>
      <c r="I3" s="165">
        <v>2</v>
      </c>
      <c r="J3" s="94">
        <v>2</v>
      </c>
      <c r="K3" s="165"/>
      <c r="L3" s="94"/>
      <c r="M3" s="165">
        <v>1</v>
      </c>
      <c r="N3" s="94">
        <v>1</v>
      </c>
      <c r="O3" s="165">
        <v>3</v>
      </c>
      <c r="P3" s="94">
        <v>1</v>
      </c>
      <c r="Q3" s="165">
        <v>1</v>
      </c>
      <c r="R3" s="94">
        <v>1</v>
      </c>
      <c r="S3" s="91">
        <f aca="true" t="shared" si="3" ref="S3:S34">IF(T3&lt;&gt;0,IF(T3&gt;2,IF(T3&gt;7,(SUM(E3:R3)-MAX(E3:R3))/(T3-1),AVERAGE(E3:R3)),(AVERAGE(E3:R3)+W3)/2),W3)</f>
        <v>1.8181818181818181</v>
      </c>
      <c r="T3" s="93">
        <f aca="true" t="shared" si="4" ref="T3:T34">COUNTA(E3:R3)</f>
        <v>12</v>
      </c>
      <c r="U3" s="104">
        <f aca="true" t="shared" si="5" ref="U3:U16">MIN(E3:R3)</f>
        <v>1</v>
      </c>
      <c r="W3" s="91">
        <v>1.9230769230769231</v>
      </c>
      <c r="X3" s="98">
        <f aca="true" t="shared" si="6" ref="X3:X34">COUNTIF(E3:R3,1)</f>
        <v>5</v>
      </c>
      <c r="Y3" s="64">
        <f aca="true" t="shared" si="7" ref="Y3:AD12">IF($C3=Y$1,$X3,0)</f>
        <v>0</v>
      </c>
      <c r="Z3" s="64">
        <f t="shared" si="7"/>
        <v>5</v>
      </c>
      <c r="AA3" s="64">
        <f t="shared" si="7"/>
        <v>0</v>
      </c>
      <c r="AB3" s="64">
        <f t="shared" si="7"/>
        <v>0</v>
      </c>
      <c r="AC3" s="64">
        <f t="shared" si="7"/>
        <v>0</v>
      </c>
      <c r="AD3" s="64">
        <f t="shared" si="7"/>
        <v>0</v>
      </c>
      <c r="AE3" s="98"/>
      <c r="AF3" s="64">
        <f aca="true" t="shared" si="8" ref="AF3:AF34">IF($C3=AF$1,IF(COUNTA(Q3:R3)&gt;0,1),0)</f>
        <v>0</v>
      </c>
      <c r="AG3" s="64">
        <f aca="true" t="shared" si="9" ref="AG3:AG34">IF($C3=AG$1,IF(COUNTA(Q3:R3)&gt;0,1),0)</f>
        <v>1</v>
      </c>
      <c r="AH3" s="64">
        <f aca="true" t="shared" si="10" ref="AH3:AH34">IF($C3=AH$1,IF(COUNTA(Q3:R3)&gt;0,1),0)</f>
        <v>0</v>
      </c>
      <c r="AI3" s="64">
        <f aca="true" t="shared" si="11" ref="AI3:AI34">IF($C3=AI$1,IF(COUNTA(Q3:R3)&gt;0,1),0)</f>
        <v>0</v>
      </c>
      <c r="AJ3" s="64">
        <f aca="true" t="shared" si="12" ref="AJ3:AJ34">IF($C3=AJ$1,IF(COUNTA(Q3:R3)&gt;0,1),0)</f>
        <v>0</v>
      </c>
      <c r="AK3" s="64">
        <f aca="true" t="shared" si="13" ref="AK3:AK34">IF($C3=AK$1,IF(COUNTA(Q3:R3)&gt;0,1),0)</f>
        <v>0</v>
      </c>
      <c r="AL3" s="64">
        <f aca="true" t="shared" si="14" ref="AL3:AL34">IF($C3=AL$1,IF(COUNTA(Q3:R3)&gt;0,1),0)</f>
        <v>0</v>
      </c>
      <c r="AM3" s="64">
        <f aca="true" t="shared" si="15" ref="AM3:AM34">IF($C3=AM$1,IF(COUNTA(Q3:R3)&gt;0,1),0)</f>
        <v>0</v>
      </c>
      <c r="AO3" s="165">
        <v>1</v>
      </c>
      <c r="AP3" s="94">
        <v>1</v>
      </c>
      <c r="AQ3" s="165">
        <v>1</v>
      </c>
      <c r="AR3" s="94">
        <v>1</v>
      </c>
    </row>
    <row r="4" spans="1:44" ht="11.25">
      <c r="A4" s="71">
        <v>1</v>
      </c>
      <c r="B4" s="70">
        <f t="shared" si="2"/>
        <v>2</v>
      </c>
      <c r="C4" s="128" t="s">
        <v>93</v>
      </c>
      <c r="D4" s="92" t="s">
        <v>74</v>
      </c>
      <c r="E4" s="106">
        <v>2</v>
      </c>
      <c r="F4" s="94"/>
      <c r="G4" s="165">
        <v>2</v>
      </c>
      <c r="H4" s="94">
        <v>1</v>
      </c>
      <c r="I4" s="165">
        <v>1</v>
      </c>
      <c r="J4" s="204">
        <v>11</v>
      </c>
      <c r="K4" s="165">
        <v>1</v>
      </c>
      <c r="L4" s="94">
        <v>1</v>
      </c>
      <c r="M4" s="165">
        <v>2</v>
      </c>
      <c r="N4" s="94">
        <v>4</v>
      </c>
      <c r="O4" s="165"/>
      <c r="P4" s="94"/>
      <c r="Q4" s="165">
        <v>2</v>
      </c>
      <c r="R4" s="94">
        <v>3</v>
      </c>
      <c r="S4" s="91">
        <f t="shared" si="3"/>
        <v>1.9</v>
      </c>
      <c r="T4" s="93">
        <f t="shared" si="4"/>
        <v>11</v>
      </c>
      <c r="U4" s="104">
        <f t="shared" si="5"/>
        <v>1</v>
      </c>
      <c r="W4" s="91">
        <v>2.107142857142857</v>
      </c>
      <c r="X4" s="98">
        <f t="shared" si="6"/>
        <v>4</v>
      </c>
      <c r="Y4" s="64">
        <f t="shared" si="7"/>
        <v>0</v>
      </c>
      <c r="Z4" s="64">
        <f t="shared" si="7"/>
        <v>4</v>
      </c>
      <c r="AA4" s="64">
        <f t="shared" si="7"/>
        <v>0</v>
      </c>
      <c r="AB4" s="64">
        <f t="shared" si="7"/>
        <v>0</v>
      </c>
      <c r="AC4" s="64">
        <f t="shared" si="7"/>
        <v>0</v>
      </c>
      <c r="AD4" s="64">
        <f t="shared" si="7"/>
        <v>0</v>
      </c>
      <c r="AF4" s="64">
        <f t="shared" si="8"/>
        <v>0</v>
      </c>
      <c r="AG4" s="64">
        <f t="shared" si="9"/>
        <v>1</v>
      </c>
      <c r="AH4" s="64">
        <f t="shared" si="10"/>
        <v>0</v>
      </c>
      <c r="AI4" s="64">
        <f t="shared" si="11"/>
        <v>0</v>
      </c>
      <c r="AJ4" s="64">
        <f t="shared" si="12"/>
        <v>0</v>
      </c>
      <c r="AK4" s="64">
        <f t="shared" si="13"/>
        <v>0</v>
      </c>
      <c r="AL4" s="64">
        <f t="shared" si="14"/>
        <v>0</v>
      </c>
      <c r="AM4" s="64">
        <f t="shared" si="15"/>
        <v>0</v>
      </c>
      <c r="AO4" s="165">
        <v>2</v>
      </c>
      <c r="AP4" s="94">
        <v>3</v>
      </c>
      <c r="AQ4" s="165">
        <v>2</v>
      </c>
      <c r="AR4" s="94">
        <v>4</v>
      </c>
    </row>
    <row r="5" spans="1:44" ht="11.25">
      <c r="A5" s="71">
        <v>2</v>
      </c>
      <c r="B5" s="70">
        <f t="shared" si="2"/>
        <v>3</v>
      </c>
      <c r="C5" s="4" t="s">
        <v>75</v>
      </c>
      <c r="D5" s="92" t="s">
        <v>2</v>
      </c>
      <c r="E5" s="106">
        <v>1</v>
      </c>
      <c r="F5" s="94">
        <v>1</v>
      </c>
      <c r="G5" s="165">
        <v>3</v>
      </c>
      <c r="H5" s="94">
        <v>2</v>
      </c>
      <c r="I5" s="165">
        <v>4</v>
      </c>
      <c r="J5" s="94">
        <v>1</v>
      </c>
      <c r="K5" s="165">
        <v>1</v>
      </c>
      <c r="L5" s="94">
        <v>2</v>
      </c>
      <c r="M5" s="205">
        <v>5</v>
      </c>
      <c r="N5" s="94">
        <v>3</v>
      </c>
      <c r="O5" s="165"/>
      <c r="P5" s="94"/>
      <c r="Q5" s="165">
        <v>3</v>
      </c>
      <c r="R5" s="94">
        <v>2</v>
      </c>
      <c r="S5" s="91">
        <f t="shared" si="3"/>
        <v>2.090909090909091</v>
      </c>
      <c r="T5" s="93">
        <f t="shared" si="4"/>
        <v>12</v>
      </c>
      <c r="U5" s="104">
        <f t="shared" si="5"/>
        <v>1</v>
      </c>
      <c r="W5" s="91">
        <v>2.6666666666666665</v>
      </c>
      <c r="X5" s="98">
        <f t="shared" si="6"/>
        <v>4</v>
      </c>
      <c r="Y5" s="64">
        <f t="shared" si="7"/>
        <v>4</v>
      </c>
      <c r="Z5" s="64">
        <f t="shared" si="7"/>
        <v>0</v>
      </c>
      <c r="AA5" s="64">
        <f t="shared" si="7"/>
        <v>0</v>
      </c>
      <c r="AB5" s="64">
        <f t="shared" si="7"/>
        <v>0</v>
      </c>
      <c r="AC5" s="64">
        <f t="shared" si="7"/>
        <v>0</v>
      </c>
      <c r="AD5" s="64">
        <f t="shared" si="7"/>
        <v>0</v>
      </c>
      <c r="AF5" s="64">
        <f t="shared" si="8"/>
        <v>1</v>
      </c>
      <c r="AG5" s="64">
        <f t="shared" si="9"/>
        <v>0</v>
      </c>
      <c r="AH5" s="64">
        <f t="shared" si="10"/>
        <v>0</v>
      </c>
      <c r="AI5" s="64">
        <f t="shared" si="11"/>
        <v>0</v>
      </c>
      <c r="AJ5" s="64">
        <f t="shared" si="12"/>
        <v>0</v>
      </c>
      <c r="AK5" s="64">
        <f t="shared" si="13"/>
        <v>0</v>
      </c>
      <c r="AL5" s="64">
        <f t="shared" si="14"/>
        <v>0</v>
      </c>
      <c r="AM5" s="64">
        <f t="shared" si="15"/>
        <v>0</v>
      </c>
      <c r="AO5" s="165">
        <v>3</v>
      </c>
      <c r="AP5" s="94">
        <v>2</v>
      </c>
      <c r="AQ5" s="165">
        <v>5</v>
      </c>
      <c r="AR5" s="94">
        <v>3</v>
      </c>
    </row>
    <row r="6" spans="1:44" ht="11.25">
      <c r="A6" s="71">
        <v>5</v>
      </c>
      <c r="B6" s="70">
        <f t="shared" si="2"/>
        <v>4</v>
      </c>
      <c r="C6" s="4" t="s">
        <v>75</v>
      </c>
      <c r="D6" s="92" t="s">
        <v>84</v>
      </c>
      <c r="E6" s="106">
        <v>2</v>
      </c>
      <c r="F6" s="94">
        <v>2</v>
      </c>
      <c r="G6" s="165">
        <v>2</v>
      </c>
      <c r="H6" s="94">
        <v>1</v>
      </c>
      <c r="I6" s="165"/>
      <c r="J6" s="94"/>
      <c r="K6" s="165"/>
      <c r="L6" s="94"/>
      <c r="M6" s="165">
        <v>3</v>
      </c>
      <c r="N6" s="204">
        <v>4</v>
      </c>
      <c r="O6" s="165">
        <v>1</v>
      </c>
      <c r="P6" s="94">
        <v>4</v>
      </c>
      <c r="Q6" s="165">
        <v>2</v>
      </c>
      <c r="R6" s="94">
        <v>2</v>
      </c>
      <c r="S6" s="91">
        <f t="shared" si="3"/>
        <v>2.111111111111111</v>
      </c>
      <c r="T6" s="93">
        <f t="shared" si="4"/>
        <v>10</v>
      </c>
      <c r="U6" s="104">
        <f t="shared" si="5"/>
        <v>1</v>
      </c>
      <c r="W6" s="91">
        <v>4.75</v>
      </c>
      <c r="X6" s="98">
        <f t="shared" si="6"/>
        <v>2</v>
      </c>
      <c r="Y6" s="64">
        <f t="shared" si="7"/>
        <v>2</v>
      </c>
      <c r="Z6" s="64">
        <f t="shared" si="7"/>
        <v>0</v>
      </c>
      <c r="AA6" s="64">
        <f t="shared" si="7"/>
        <v>0</v>
      </c>
      <c r="AB6" s="64">
        <f t="shared" si="7"/>
        <v>0</v>
      </c>
      <c r="AC6" s="64">
        <f t="shared" si="7"/>
        <v>0</v>
      </c>
      <c r="AD6" s="64">
        <f t="shared" si="7"/>
        <v>0</v>
      </c>
      <c r="AF6" s="64">
        <f t="shared" si="8"/>
        <v>1</v>
      </c>
      <c r="AG6" s="64">
        <f t="shared" si="9"/>
        <v>0</v>
      </c>
      <c r="AH6" s="64">
        <f t="shared" si="10"/>
        <v>0</v>
      </c>
      <c r="AI6" s="64">
        <f t="shared" si="11"/>
        <v>0</v>
      </c>
      <c r="AJ6" s="64">
        <f t="shared" si="12"/>
        <v>0</v>
      </c>
      <c r="AK6" s="64">
        <f t="shared" si="13"/>
        <v>0</v>
      </c>
      <c r="AL6" s="64">
        <f t="shared" si="14"/>
        <v>0</v>
      </c>
      <c r="AM6" s="64">
        <f t="shared" si="15"/>
        <v>0</v>
      </c>
      <c r="AO6" s="165">
        <v>2</v>
      </c>
      <c r="AP6" s="94">
        <v>2</v>
      </c>
      <c r="AQ6" s="165">
        <v>3</v>
      </c>
      <c r="AR6" s="94">
        <v>4</v>
      </c>
    </row>
    <row r="7" spans="1:44" ht="11.25">
      <c r="A7" s="71">
        <v>7</v>
      </c>
      <c r="B7" s="70">
        <f t="shared" si="2"/>
        <v>5</v>
      </c>
      <c r="C7" s="4" t="s">
        <v>75</v>
      </c>
      <c r="D7" s="92" t="s">
        <v>77</v>
      </c>
      <c r="E7" s="106">
        <v>1</v>
      </c>
      <c r="F7" s="94">
        <v>1</v>
      </c>
      <c r="G7" s="165">
        <v>1</v>
      </c>
      <c r="H7" s="94">
        <v>1</v>
      </c>
      <c r="I7" s="165">
        <v>1</v>
      </c>
      <c r="J7" s="94">
        <v>1</v>
      </c>
      <c r="K7" s="165"/>
      <c r="L7" s="94"/>
      <c r="M7" s="165">
        <v>3</v>
      </c>
      <c r="N7" s="94">
        <v>13</v>
      </c>
      <c r="O7" s="165">
        <v>1</v>
      </c>
      <c r="P7" s="204">
        <v>15</v>
      </c>
      <c r="Q7" s="165">
        <v>1</v>
      </c>
      <c r="R7" s="94">
        <v>1</v>
      </c>
      <c r="S7" s="91">
        <f t="shared" si="3"/>
        <v>2.272727272727273</v>
      </c>
      <c r="T7" s="93">
        <f t="shared" si="4"/>
        <v>12</v>
      </c>
      <c r="U7" s="104">
        <f t="shared" si="5"/>
        <v>1</v>
      </c>
      <c r="W7" s="91">
        <v>2.272727272727273</v>
      </c>
      <c r="X7" s="98">
        <f t="shared" si="6"/>
        <v>9</v>
      </c>
      <c r="Y7" s="64">
        <f t="shared" si="7"/>
        <v>9</v>
      </c>
      <c r="Z7" s="64">
        <f t="shared" si="7"/>
        <v>0</v>
      </c>
      <c r="AA7" s="64">
        <f t="shared" si="7"/>
        <v>0</v>
      </c>
      <c r="AB7" s="64">
        <f t="shared" si="7"/>
        <v>0</v>
      </c>
      <c r="AC7" s="64">
        <f t="shared" si="7"/>
        <v>0</v>
      </c>
      <c r="AD7" s="64">
        <f t="shared" si="7"/>
        <v>0</v>
      </c>
      <c r="AF7" s="64">
        <f t="shared" si="8"/>
        <v>1</v>
      </c>
      <c r="AG7" s="64">
        <f t="shared" si="9"/>
        <v>0</v>
      </c>
      <c r="AH7" s="64">
        <f t="shared" si="10"/>
        <v>0</v>
      </c>
      <c r="AI7" s="64">
        <f t="shared" si="11"/>
        <v>0</v>
      </c>
      <c r="AJ7" s="64">
        <f t="shared" si="12"/>
        <v>0</v>
      </c>
      <c r="AK7" s="64">
        <f t="shared" si="13"/>
        <v>0</v>
      </c>
      <c r="AL7" s="64">
        <f t="shared" si="14"/>
        <v>0</v>
      </c>
      <c r="AM7" s="64">
        <f t="shared" si="15"/>
        <v>0</v>
      </c>
      <c r="AO7" s="208"/>
      <c r="AP7" s="209"/>
      <c r="AQ7" s="165">
        <v>3</v>
      </c>
      <c r="AR7" s="94">
        <v>13</v>
      </c>
    </row>
    <row r="8" spans="1:44" ht="11.25">
      <c r="A8" s="71">
        <v>4</v>
      </c>
      <c r="B8" s="70">
        <f t="shared" si="2"/>
        <v>6</v>
      </c>
      <c r="C8" s="4" t="s">
        <v>75</v>
      </c>
      <c r="D8" s="92" t="s">
        <v>76</v>
      </c>
      <c r="E8" s="165"/>
      <c r="F8" s="94"/>
      <c r="G8" s="165"/>
      <c r="H8" s="94"/>
      <c r="I8" s="165"/>
      <c r="J8" s="94"/>
      <c r="K8" s="165"/>
      <c r="L8" s="94"/>
      <c r="M8" s="165"/>
      <c r="N8" s="94"/>
      <c r="O8" s="165"/>
      <c r="P8" s="94"/>
      <c r="Q8" s="165">
        <v>3</v>
      </c>
      <c r="R8" s="94">
        <v>2</v>
      </c>
      <c r="S8" s="91">
        <f t="shared" si="3"/>
        <v>2.2954545454545454</v>
      </c>
      <c r="T8" s="93">
        <f t="shared" si="4"/>
        <v>2</v>
      </c>
      <c r="U8" s="104">
        <f t="shared" si="5"/>
        <v>2</v>
      </c>
      <c r="W8" s="91">
        <v>2.090909090909091</v>
      </c>
      <c r="X8" s="98">
        <f t="shared" si="6"/>
        <v>0</v>
      </c>
      <c r="Y8" s="64">
        <f t="shared" si="7"/>
        <v>0</v>
      </c>
      <c r="Z8" s="64">
        <f t="shared" si="7"/>
        <v>0</v>
      </c>
      <c r="AA8" s="64">
        <f t="shared" si="7"/>
        <v>0</v>
      </c>
      <c r="AB8" s="64">
        <f t="shared" si="7"/>
        <v>0</v>
      </c>
      <c r="AC8" s="64">
        <f t="shared" si="7"/>
        <v>0</v>
      </c>
      <c r="AD8" s="64">
        <f t="shared" si="7"/>
        <v>0</v>
      </c>
      <c r="AF8" s="64">
        <f t="shared" si="8"/>
        <v>1</v>
      </c>
      <c r="AG8" s="64">
        <f t="shared" si="9"/>
        <v>0</v>
      </c>
      <c r="AH8" s="64">
        <f t="shared" si="10"/>
        <v>0</v>
      </c>
      <c r="AI8" s="64">
        <f t="shared" si="11"/>
        <v>0</v>
      </c>
      <c r="AJ8" s="64">
        <f t="shared" si="12"/>
        <v>0</v>
      </c>
      <c r="AK8" s="64">
        <f t="shared" si="13"/>
        <v>0</v>
      </c>
      <c r="AL8" s="64">
        <f t="shared" si="14"/>
        <v>0</v>
      </c>
      <c r="AM8" s="64">
        <f t="shared" si="15"/>
        <v>0</v>
      </c>
      <c r="AO8" s="207">
        <v>3</v>
      </c>
      <c r="AP8" s="207">
        <v>2</v>
      </c>
      <c r="AQ8" s="165"/>
      <c r="AR8" s="94"/>
    </row>
    <row r="9" spans="1:44" ht="11.25">
      <c r="A9" s="71">
        <v>6</v>
      </c>
      <c r="B9" s="70">
        <f t="shared" si="2"/>
        <v>7</v>
      </c>
      <c r="C9" s="5" t="s">
        <v>6</v>
      </c>
      <c r="D9" s="92" t="s">
        <v>7</v>
      </c>
      <c r="E9" s="106">
        <v>4</v>
      </c>
      <c r="F9" s="94"/>
      <c r="G9" s="165"/>
      <c r="H9" s="94"/>
      <c r="I9" s="165">
        <v>2</v>
      </c>
      <c r="J9" s="94">
        <v>3</v>
      </c>
      <c r="K9" s="165"/>
      <c r="L9" s="94"/>
      <c r="M9" s="165">
        <v>1</v>
      </c>
      <c r="N9" s="94">
        <v>2</v>
      </c>
      <c r="O9" s="165"/>
      <c r="P9" s="94"/>
      <c r="Q9" s="165">
        <v>4</v>
      </c>
      <c r="R9" s="94">
        <v>1</v>
      </c>
      <c r="S9" s="91">
        <f t="shared" si="3"/>
        <v>2.4285714285714284</v>
      </c>
      <c r="T9" s="93">
        <f t="shared" si="4"/>
        <v>7</v>
      </c>
      <c r="U9" s="104">
        <f t="shared" si="5"/>
        <v>1</v>
      </c>
      <c r="W9" s="91">
        <v>2.6363636363636362</v>
      </c>
      <c r="X9" s="98">
        <f t="shared" si="6"/>
        <v>2</v>
      </c>
      <c r="Y9" s="64">
        <f t="shared" si="7"/>
        <v>0</v>
      </c>
      <c r="Z9" s="64">
        <f t="shared" si="7"/>
        <v>0</v>
      </c>
      <c r="AA9" s="64">
        <f t="shared" si="7"/>
        <v>0</v>
      </c>
      <c r="AB9" s="64">
        <f t="shared" si="7"/>
        <v>2</v>
      </c>
      <c r="AC9" s="64">
        <f t="shared" si="7"/>
        <v>0</v>
      </c>
      <c r="AD9" s="64">
        <f t="shared" si="7"/>
        <v>0</v>
      </c>
      <c r="AF9" s="64">
        <f t="shared" si="8"/>
        <v>0</v>
      </c>
      <c r="AG9" s="64">
        <f t="shared" si="9"/>
        <v>0</v>
      </c>
      <c r="AH9" s="64">
        <f t="shared" si="10"/>
        <v>0</v>
      </c>
      <c r="AI9" s="64">
        <f t="shared" si="11"/>
        <v>1</v>
      </c>
      <c r="AJ9" s="64">
        <f t="shared" si="12"/>
        <v>0</v>
      </c>
      <c r="AK9" s="64">
        <f t="shared" si="13"/>
        <v>0</v>
      </c>
      <c r="AL9" s="64">
        <f t="shared" si="14"/>
        <v>0</v>
      </c>
      <c r="AM9" s="64">
        <f t="shared" si="15"/>
        <v>0</v>
      </c>
      <c r="AQ9" s="165">
        <v>1</v>
      </c>
      <c r="AR9" s="94">
        <v>2</v>
      </c>
    </row>
    <row r="10" spans="1:44" ht="11.25">
      <c r="A10" s="71">
        <v>9</v>
      </c>
      <c r="B10" s="70">
        <f t="shared" si="2"/>
        <v>8</v>
      </c>
      <c r="C10" s="129" t="s">
        <v>1</v>
      </c>
      <c r="D10" s="92" t="s">
        <v>5</v>
      </c>
      <c r="E10" s="106">
        <v>3</v>
      </c>
      <c r="F10" s="94"/>
      <c r="G10" s="165">
        <v>1</v>
      </c>
      <c r="H10" s="94">
        <v>3</v>
      </c>
      <c r="I10" s="165">
        <v>3</v>
      </c>
      <c r="J10" s="94">
        <v>6</v>
      </c>
      <c r="K10" s="165"/>
      <c r="L10" s="94"/>
      <c r="M10" s="165">
        <v>3</v>
      </c>
      <c r="N10" s="94">
        <v>2</v>
      </c>
      <c r="O10" s="165"/>
      <c r="P10" s="94"/>
      <c r="Q10" s="165">
        <v>2</v>
      </c>
      <c r="R10" s="94">
        <v>3</v>
      </c>
      <c r="S10" s="91">
        <f t="shared" si="3"/>
        <v>2.5</v>
      </c>
      <c r="T10" s="93">
        <f t="shared" si="4"/>
        <v>9</v>
      </c>
      <c r="U10" s="104">
        <f t="shared" si="5"/>
        <v>1</v>
      </c>
      <c r="W10" s="91">
        <v>3.1818181818181817</v>
      </c>
      <c r="X10" s="98">
        <f t="shared" si="6"/>
        <v>1</v>
      </c>
      <c r="Y10" s="64">
        <f t="shared" si="7"/>
        <v>0</v>
      </c>
      <c r="Z10" s="64">
        <f t="shared" si="7"/>
        <v>0</v>
      </c>
      <c r="AA10" s="64">
        <f t="shared" si="7"/>
        <v>1</v>
      </c>
      <c r="AB10" s="64">
        <f t="shared" si="7"/>
        <v>0</v>
      </c>
      <c r="AC10" s="64">
        <f t="shared" si="7"/>
        <v>0</v>
      </c>
      <c r="AD10" s="64">
        <f t="shared" si="7"/>
        <v>0</v>
      </c>
      <c r="AF10" s="64">
        <f t="shared" si="8"/>
        <v>0</v>
      </c>
      <c r="AG10" s="64">
        <f t="shared" si="9"/>
        <v>0</v>
      </c>
      <c r="AH10" s="64">
        <f t="shared" si="10"/>
        <v>1</v>
      </c>
      <c r="AI10" s="64">
        <f t="shared" si="11"/>
        <v>0</v>
      </c>
      <c r="AJ10" s="64">
        <f t="shared" si="12"/>
        <v>0</v>
      </c>
      <c r="AK10" s="64">
        <f t="shared" si="13"/>
        <v>0</v>
      </c>
      <c r="AL10" s="64">
        <f t="shared" si="14"/>
        <v>0</v>
      </c>
      <c r="AM10" s="64">
        <f t="shared" si="15"/>
        <v>0</v>
      </c>
      <c r="AQ10" s="165">
        <v>3</v>
      </c>
      <c r="AR10" s="94">
        <v>2</v>
      </c>
    </row>
    <row r="11" spans="1:44" ht="11.25">
      <c r="A11" s="71">
        <v>8</v>
      </c>
      <c r="B11" s="70">
        <f t="shared" si="2"/>
        <v>9</v>
      </c>
      <c r="C11" s="128" t="s">
        <v>93</v>
      </c>
      <c r="D11" s="92" t="s">
        <v>96</v>
      </c>
      <c r="E11" s="106"/>
      <c r="F11" s="94"/>
      <c r="G11" s="165">
        <v>3</v>
      </c>
      <c r="H11" s="94">
        <v>4</v>
      </c>
      <c r="I11" s="165"/>
      <c r="J11" s="94"/>
      <c r="K11" s="165"/>
      <c r="L11" s="94"/>
      <c r="M11" s="165">
        <v>2</v>
      </c>
      <c r="N11" s="94">
        <v>2</v>
      </c>
      <c r="O11" s="165">
        <v>2</v>
      </c>
      <c r="P11" s="94">
        <v>3</v>
      </c>
      <c r="Q11" s="165"/>
      <c r="R11" s="94"/>
      <c r="S11" s="91">
        <f t="shared" si="3"/>
        <v>2.6666666666666665</v>
      </c>
      <c r="T11" s="93">
        <f t="shared" si="4"/>
        <v>6</v>
      </c>
      <c r="U11" s="104">
        <f t="shared" si="5"/>
        <v>2</v>
      </c>
      <c r="W11" s="91">
        <v>6.25</v>
      </c>
      <c r="X11" s="98">
        <f t="shared" si="6"/>
        <v>0</v>
      </c>
      <c r="Y11" s="64">
        <f t="shared" si="7"/>
        <v>0</v>
      </c>
      <c r="Z11" s="64">
        <f t="shared" si="7"/>
        <v>0</v>
      </c>
      <c r="AA11" s="64">
        <f t="shared" si="7"/>
        <v>0</v>
      </c>
      <c r="AB11" s="64">
        <f t="shared" si="7"/>
        <v>0</v>
      </c>
      <c r="AC11" s="64">
        <f t="shared" si="7"/>
        <v>0</v>
      </c>
      <c r="AD11" s="64">
        <f t="shared" si="7"/>
        <v>0</v>
      </c>
      <c r="AF11" s="64">
        <f t="shared" si="8"/>
        <v>0</v>
      </c>
      <c r="AG11" s="64" t="b">
        <f t="shared" si="9"/>
        <v>0</v>
      </c>
      <c r="AH11" s="64">
        <f t="shared" si="10"/>
        <v>0</v>
      </c>
      <c r="AI11" s="64">
        <f t="shared" si="11"/>
        <v>0</v>
      </c>
      <c r="AJ11" s="64">
        <f t="shared" si="12"/>
        <v>0</v>
      </c>
      <c r="AK11" s="64">
        <f t="shared" si="13"/>
        <v>0</v>
      </c>
      <c r="AL11" s="64">
        <f t="shared" si="14"/>
        <v>0</v>
      </c>
      <c r="AM11" s="64">
        <f t="shared" si="15"/>
        <v>0</v>
      </c>
      <c r="AQ11" s="208"/>
      <c r="AR11" s="209"/>
    </row>
    <row r="12" spans="1:44" ht="11.25">
      <c r="A12" s="71">
        <v>10</v>
      </c>
      <c r="B12" s="70">
        <f t="shared" si="2"/>
        <v>10</v>
      </c>
      <c r="C12" s="4" t="s">
        <v>75</v>
      </c>
      <c r="D12" s="92" t="s">
        <v>207</v>
      </c>
      <c r="E12" s="106"/>
      <c r="F12" s="94"/>
      <c r="G12" s="165"/>
      <c r="H12" s="94"/>
      <c r="I12" s="165">
        <v>11</v>
      </c>
      <c r="J12" s="94">
        <v>2</v>
      </c>
      <c r="K12" s="165"/>
      <c r="L12" s="94"/>
      <c r="M12" s="165"/>
      <c r="N12" s="94"/>
      <c r="O12" s="165"/>
      <c r="P12" s="94"/>
      <c r="Q12" s="165"/>
      <c r="R12" s="94"/>
      <c r="S12" s="91">
        <f t="shared" si="3"/>
        <v>4.03</v>
      </c>
      <c r="T12" s="93">
        <f t="shared" si="4"/>
        <v>2</v>
      </c>
      <c r="U12" s="104">
        <f t="shared" si="5"/>
        <v>2</v>
      </c>
      <c r="W12" s="91">
        <v>1.56</v>
      </c>
      <c r="X12" s="98">
        <f t="shared" si="6"/>
        <v>0</v>
      </c>
      <c r="Y12" s="64">
        <f t="shared" si="7"/>
        <v>0</v>
      </c>
      <c r="Z12" s="64">
        <f t="shared" si="7"/>
        <v>0</v>
      </c>
      <c r="AA12" s="64">
        <f t="shared" si="7"/>
        <v>0</v>
      </c>
      <c r="AB12" s="64">
        <f t="shared" si="7"/>
        <v>0</v>
      </c>
      <c r="AC12" s="64">
        <f t="shared" si="7"/>
        <v>0</v>
      </c>
      <c r="AD12" s="64">
        <f t="shared" si="7"/>
        <v>0</v>
      </c>
      <c r="AF12" s="64" t="b">
        <f t="shared" si="8"/>
        <v>0</v>
      </c>
      <c r="AG12" s="64">
        <f t="shared" si="9"/>
        <v>0</v>
      </c>
      <c r="AH12" s="64">
        <f t="shared" si="10"/>
        <v>0</v>
      </c>
      <c r="AI12" s="64">
        <f t="shared" si="11"/>
        <v>0</v>
      </c>
      <c r="AJ12" s="64">
        <f t="shared" si="12"/>
        <v>0</v>
      </c>
      <c r="AK12" s="64">
        <f t="shared" si="13"/>
        <v>0</v>
      </c>
      <c r="AL12" s="64">
        <f t="shared" si="14"/>
        <v>0</v>
      </c>
      <c r="AM12" s="64">
        <f t="shared" si="15"/>
        <v>0</v>
      </c>
      <c r="AQ12" s="165"/>
      <c r="AR12" s="94"/>
    </row>
    <row r="13" spans="1:44" ht="11.25">
      <c r="A13" s="71">
        <v>13</v>
      </c>
      <c r="B13" s="70">
        <f t="shared" si="2"/>
        <v>11</v>
      </c>
      <c r="C13" s="129" t="s">
        <v>1</v>
      </c>
      <c r="D13" s="92" t="s">
        <v>53</v>
      </c>
      <c r="E13" s="106">
        <v>8</v>
      </c>
      <c r="F13" s="204">
        <v>9</v>
      </c>
      <c r="G13" s="165">
        <v>1</v>
      </c>
      <c r="H13" s="94">
        <v>2</v>
      </c>
      <c r="I13" s="165">
        <v>3</v>
      </c>
      <c r="J13" s="94">
        <v>4</v>
      </c>
      <c r="K13" s="165"/>
      <c r="L13" s="94"/>
      <c r="M13" s="165">
        <v>6</v>
      </c>
      <c r="N13" s="94">
        <v>8</v>
      </c>
      <c r="O13" s="165">
        <v>5</v>
      </c>
      <c r="P13" s="94">
        <v>6</v>
      </c>
      <c r="Q13" s="165">
        <v>3</v>
      </c>
      <c r="R13" s="94">
        <v>3</v>
      </c>
      <c r="S13" s="91">
        <f t="shared" si="3"/>
        <v>4.454545454545454</v>
      </c>
      <c r="T13" s="93">
        <f t="shared" si="4"/>
        <v>12</v>
      </c>
      <c r="U13" s="104">
        <f t="shared" si="5"/>
        <v>1</v>
      </c>
      <c r="W13" s="91">
        <v>3.857142857142857</v>
      </c>
      <c r="X13" s="98">
        <f t="shared" si="6"/>
        <v>1</v>
      </c>
      <c r="Y13" s="64">
        <f aca="true" t="shared" si="16" ref="Y13:AD22">IF($C13=Y$1,$X13,0)</f>
        <v>0</v>
      </c>
      <c r="Z13" s="64">
        <f t="shared" si="16"/>
        <v>0</v>
      </c>
      <c r="AA13" s="64">
        <f t="shared" si="16"/>
        <v>1</v>
      </c>
      <c r="AB13" s="64">
        <f t="shared" si="16"/>
        <v>0</v>
      </c>
      <c r="AC13" s="64">
        <f t="shared" si="16"/>
        <v>0</v>
      </c>
      <c r="AD13" s="64">
        <f t="shared" si="16"/>
        <v>0</v>
      </c>
      <c r="AF13" s="64">
        <f t="shared" si="8"/>
        <v>0</v>
      </c>
      <c r="AG13" s="64">
        <f t="shared" si="9"/>
        <v>0</v>
      </c>
      <c r="AH13" s="64">
        <f t="shared" si="10"/>
        <v>1</v>
      </c>
      <c r="AI13" s="64">
        <f t="shared" si="11"/>
        <v>0</v>
      </c>
      <c r="AJ13" s="64">
        <f t="shared" si="12"/>
        <v>0</v>
      </c>
      <c r="AK13" s="64">
        <f t="shared" si="13"/>
        <v>0</v>
      </c>
      <c r="AL13" s="64">
        <f t="shared" si="14"/>
        <v>0</v>
      </c>
      <c r="AM13" s="64">
        <f t="shared" si="15"/>
        <v>0</v>
      </c>
      <c r="AQ13" s="165">
        <v>6</v>
      </c>
      <c r="AR13" s="94">
        <v>8</v>
      </c>
    </row>
    <row r="14" spans="1:39" ht="11.25">
      <c r="A14" s="71">
        <v>12</v>
      </c>
      <c r="B14" s="70">
        <f t="shared" si="2"/>
        <v>12</v>
      </c>
      <c r="C14" s="137" t="s">
        <v>4</v>
      </c>
      <c r="D14" s="92" t="s">
        <v>79</v>
      </c>
      <c r="E14" s="106">
        <v>4</v>
      </c>
      <c r="F14" s="94">
        <v>6</v>
      </c>
      <c r="G14" s="165">
        <v>5</v>
      </c>
      <c r="H14" s="94">
        <v>4</v>
      </c>
      <c r="I14" s="165"/>
      <c r="J14" s="94"/>
      <c r="K14" s="165"/>
      <c r="L14" s="94"/>
      <c r="M14" s="165"/>
      <c r="N14" s="94"/>
      <c r="O14" s="165"/>
      <c r="P14" s="94"/>
      <c r="Q14" s="165"/>
      <c r="R14" s="94"/>
      <c r="S14" s="91">
        <f t="shared" si="3"/>
        <v>4.75</v>
      </c>
      <c r="T14" s="93">
        <f t="shared" si="4"/>
        <v>4</v>
      </c>
      <c r="U14" s="104">
        <f t="shared" si="5"/>
        <v>4</v>
      </c>
      <c r="W14" s="91">
        <v>4.666666666666667</v>
      </c>
      <c r="X14" s="98">
        <f t="shared" si="6"/>
        <v>0</v>
      </c>
      <c r="Y14" s="64">
        <f t="shared" si="16"/>
        <v>0</v>
      </c>
      <c r="Z14" s="64">
        <f t="shared" si="16"/>
        <v>0</v>
      </c>
      <c r="AA14" s="64">
        <f t="shared" si="16"/>
        <v>0</v>
      </c>
      <c r="AB14" s="64">
        <f t="shared" si="16"/>
        <v>0</v>
      </c>
      <c r="AC14" s="64">
        <f t="shared" si="16"/>
        <v>0</v>
      </c>
      <c r="AD14" s="64">
        <f t="shared" si="16"/>
        <v>0</v>
      </c>
      <c r="AF14" s="64">
        <f t="shared" si="8"/>
        <v>0</v>
      </c>
      <c r="AG14" s="64">
        <f t="shared" si="9"/>
        <v>0</v>
      </c>
      <c r="AH14" s="64">
        <f t="shared" si="10"/>
        <v>0</v>
      </c>
      <c r="AI14" s="64">
        <f t="shared" si="11"/>
        <v>0</v>
      </c>
      <c r="AJ14" s="64" t="b">
        <f t="shared" si="12"/>
        <v>0</v>
      </c>
      <c r="AK14" s="64">
        <f t="shared" si="13"/>
        <v>0</v>
      </c>
      <c r="AL14" s="64">
        <f t="shared" si="14"/>
        <v>0</v>
      </c>
      <c r="AM14" s="64">
        <f t="shared" si="15"/>
        <v>0</v>
      </c>
    </row>
    <row r="15" spans="1:39" ht="11.25">
      <c r="A15" s="71">
        <v>15</v>
      </c>
      <c r="B15" s="70">
        <f t="shared" si="2"/>
        <v>13</v>
      </c>
      <c r="C15" s="4" t="s">
        <v>75</v>
      </c>
      <c r="D15" s="92" t="s">
        <v>95</v>
      </c>
      <c r="E15" s="106">
        <v>5</v>
      </c>
      <c r="F15" s="94"/>
      <c r="G15" s="165"/>
      <c r="H15" s="94"/>
      <c r="I15" s="165"/>
      <c r="J15" s="94"/>
      <c r="K15" s="165"/>
      <c r="L15" s="94"/>
      <c r="M15" s="165"/>
      <c r="N15" s="94"/>
      <c r="O15" s="165"/>
      <c r="P15" s="94"/>
      <c r="Q15" s="165"/>
      <c r="R15" s="94"/>
      <c r="S15" s="91">
        <f t="shared" si="3"/>
        <v>5</v>
      </c>
      <c r="T15" s="93">
        <f t="shared" si="4"/>
        <v>1</v>
      </c>
      <c r="U15" s="104">
        <f t="shared" si="5"/>
        <v>5</v>
      </c>
      <c r="W15" s="91">
        <v>5</v>
      </c>
      <c r="X15" s="98">
        <f t="shared" si="6"/>
        <v>0</v>
      </c>
      <c r="Y15" s="64">
        <f t="shared" si="16"/>
        <v>0</v>
      </c>
      <c r="Z15" s="64">
        <f t="shared" si="16"/>
        <v>0</v>
      </c>
      <c r="AA15" s="64">
        <f t="shared" si="16"/>
        <v>0</v>
      </c>
      <c r="AB15" s="64">
        <f t="shared" si="16"/>
        <v>0</v>
      </c>
      <c r="AC15" s="64">
        <f t="shared" si="16"/>
        <v>0</v>
      </c>
      <c r="AD15" s="64">
        <f t="shared" si="16"/>
        <v>0</v>
      </c>
      <c r="AF15" s="64" t="b">
        <f t="shared" si="8"/>
        <v>0</v>
      </c>
      <c r="AG15" s="64">
        <f t="shared" si="9"/>
        <v>0</v>
      </c>
      <c r="AH15" s="64">
        <f t="shared" si="10"/>
        <v>0</v>
      </c>
      <c r="AI15" s="64">
        <f t="shared" si="11"/>
        <v>0</v>
      </c>
      <c r="AJ15" s="64">
        <f t="shared" si="12"/>
        <v>0</v>
      </c>
      <c r="AK15" s="64">
        <f t="shared" si="13"/>
        <v>0</v>
      </c>
      <c r="AL15" s="64">
        <f t="shared" si="14"/>
        <v>0</v>
      </c>
      <c r="AM15" s="64">
        <f t="shared" si="15"/>
        <v>0</v>
      </c>
    </row>
    <row r="16" spans="1:39" ht="11.25">
      <c r="A16" s="71">
        <v>11</v>
      </c>
      <c r="B16" s="70">
        <f t="shared" si="2"/>
        <v>14</v>
      </c>
      <c r="C16" s="137" t="s">
        <v>4</v>
      </c>
      <c r="D16" s="92" t="s">
        <v>10</v>
      </c>
      <c r="E16" s="106">
        <v>6</v>
      </c>
      <c r="F16" s="94">
        <v>6</v>
      </c>
      <c r="G16" s="165">
        <v>5</v>
      </c>
      <c r="H16" s="94">
        <v>6</v>
      </c>
      <c r="I16" s="165">
        <v>5</v>
      </c>
      <c r="J16" s="94">
        <v>6</v>
      </c>
      <c r="K16" s="165">
        <v>2</v>
      </c>
      <c r="L16" s="94">
        <v>3</v>
      </c>
      <c r="M16" s="165">
        <v>5</v>
      </c>
      <c r="N16" s="204">
        <v>12</v>
      </c>
      <c r="O16" s="165">
        <v>7</v>
      </c>
      <c r="P16" s="94">
        <v>1</v>
      </c>
      <c r="Q16" s="165">
        <v>7</v>
      </c>
      <c r="R16" s="94">
        <v>7</v>
      </c>
      <c r="S16" s="91">
        <f t="shared" si="3"/>
        <v>5.076923076923077</v>
      </c>
      <c r="T16" s="93">
        <f t="shared" si="4"/>
        <v>14</v>
      </c>
      <c r="U16" s="104">
        <f t="shared" si="5"/>
        <v>1</v>
      </c>
      <c r="W16" s="91">
        <v>5.333333333333334</v>
      </c>
      <c r="X16" s="98">
        <f t="shared" si="6"/>
        <v>1</v>
      </c>
      <c r="Y16" s="64">
        <f t="shared" si="16"/>
        <v>0</v>
      </c>
      <c r="Z16" s="64">
        <f t="shared" si="16"/>
        <v>0</v>
      </c>
      <c r="AA16" s="64">
        <f t="shared" si="16"/>
        <v>0</v>
      </c>
      <c r="AB16" s="64">
        <f t="shared" si="16"/>
        <v>0</v>
      </c>
      <c r="AC16" s="64">
        <f t="shared" si="16"/>
        <v>1</v>
      </c>
      <c r="AD16" s="64">
        <f t="shared" si="16"/>
        <v>0</v>
      </c>
      <c r="AF16" s="64">
        <f t="shared" si="8"/>
        <v>0</v>
      </c>
      <c r="AG16" s="64">
        <f t="shared" si="9"/>
        <v>0</v>
      </c>
      <c r="AH16" s="64">
        <f t="shared" si="10"/>
        <v>0</v>
      </c>
      <c r="AI16" s="64">
        <f t="shared" si="11"/>
        <v>0</v>
      </c>
      <c r="AJ16" s="64">
        <f t="shared" si="12"/>
        <v>1</v>
      </c>
      <c r="AK16" s="64">
        <f t="shared" si="13"/>
        <v>0</v>
      </c>
      <c r="AL16" s="64">
        <f t="shared" si="14"/>
        <v>0</v>
      </c>
      <c r="AM16" s="64">
        <f t="shared" si="15"/>
        <v>0</v>
      </c>
    </row>
    <row r="17" spans="1:39" ht="11.25">
      <c r="A17" s="71">
        <v>26</v>
      </c>
      <c r="B17" s="70">
        <f t="shared" si="2"/>
        <v>15</v>
      </c>
      <c r="C17" s="5" t="s">
        <v>6</v>
      </c>
      <c r="D17" s="92" t="s">
        <v>13</v>
      </c>
      <c r="E17" s="106"/>
      <c r="F17" s="94"/>
      <c r="G17" s="165"/>
      <c r="H17" s="94"/>
      <c r="I17" s="165">
        <v>11</v>
      </c>
      <c r="J17" s="94">
        <v>7</v>
      </c>
      <c r="K17" s="165"/>
      <c r="L17" s="94"/>
      <c r="M17" s="165">
        <v>2</v>
      </c>
      <c r="N17" s="94">
        <v>4</v>
      </c>
      <c r="O17" s="165">
        <v>7</v>
      </c>
      <c r="P17" s="94">
        <v>7</v>
      </c>
      <c r="Q17" s="165">
        <v>4</v>
      </c>
      <c r="R17" s="94">
        <v>5</v>
      </c>
      <c r="S17" s="91">
        <f t="shared" si="3"/>
        <v>5.142857142857143</v>
      </c>
      <c r="T17" s="93">
        <f t="shared" si="4"/>
        <v>8</v>
      </c>
      <c r="U17" s="104"/>
      <c r="W17" s="91">
        <v>5.666666666666667</v>
      </c>
      <c r="X17" s="98">
        <f t="shared" si="6"/>
        <v>0</v>
      </c>
      <c r="Y17" s="64">
        <f t="shared" si="16"/>
        <v>0</v>
      </c>
      <c r="Z17" s="64">
        <f t="shared" si="16"/>
        <v>0</v>
      </c>
      <c r="AA17" s="64">
        <f t="shared" si="16"/>
        <v>0</v>
      </c>
      <c r="AB17" s="64">
        <f t="shared" si="16"/>
        <v>0</v>
      </c>
      <c r="AC17" s="64">
        <f t="shared" si="16"/>
        <v>0</v>
      </c>
      <c r="AD17" s="64">
        <f t="shared" si="16"/>
        <v>0</v>
      </c>
      <c r="AF17" s="64">
        <f t="shared" si="8"/>
        <v>0</v>
      </c>
      <c r="AG17" s="64">
        <f t="shared" si="9"/>
        <v>0</v>
      </c>
      <c r="AH17" s="64">
        <f t="shared" si="10"/>
        <v>0</v>
      </c>
      <c r="AI17" s="64">
        <f t="shared" si="11"/>
        <v>1</v>
      </c>
      <c r="AJ17" s="64">
        <f t="shared" si="12"/>
        <v>0</v>
      </c>
      <c r="AK17" s="64">
        <f t="shared" si="13"/>
        <v>0</v>
      </c>
      <c r="AL17" s="64">
        <f t="shared" si="14"/>
        <v>0</v>
      </c>
      <c r="AM17" s="64">
        <f t="shared" si="15"/>
        <v>0</v>
      </c>
    </row>
    <row r="18" spans="1:39" ht="11.25">
      <c r="A18" s="71">
        <v>18</v>
      </c>
      <c r="B18" s="70">
        <f t="shared" si="2"/>
        <v>16</v>
      </c>
      <c r="C18" s="5" t="s">
        <v>6</v>
      </c>
      <c r="D18" s="92" t="s">
        <v>81</v>
      </c>
      <c r="E18" s="106">
        <v>2</v>
      </c>
      <c r="F18" s="94">
        <v>9</v>
      </c>
      <c r="G18" s="165">
        <v>6</v>
      </c>
      <c r="H18" s="94">
        <v>5</v>
      </c>
      <c r="I18" s="165"/>
      <c r="J18" s="94"/>
      <c r="K18" s="165"/>
      <c r="L18" s="94"/>
      <c r="M18" s="165"/>
      <c r="N18" s="94"/>
      <c r="O18" s="165"/>
      <c r="P18" s="94"/>
      <c r="Q18" s="165">
        <v>5</v>
      </c>
      <c r="R18" s="94">
        <v>4</v>
      </c>
      <c r="S18" s="91">
        <f t="shared" si="3"/>
        <v>5.166666666666667</v>
      </c>
      <c r="T18" s="93">
        <f t="shared" si="4"/>
        <v>6</v>
      </c>
      <c r="U18" s="104">
        <f aca="true" t="shared" si="17" ref="U18:U25">MIN(E18:R18)</f>
        <v>2</v>
      </c>
      <c r="W18" s="91">
        <v>4.5</v>
      </c>
      <c r="X18" s="98">
        <f t="shared" si="6"/>
        <v>0</v>
      </c>
      <c r="Y18" s="64">
        <f t="shared" si="16"/>
        <v>0</v>
      </c>
      <c r="Z18" s="64">
        <f t="shared" si="16"/>
        <v>0</v>
      </c>
      <c r="AA18" s="64">
        <f t="shared" si="16"/>
        <v>0</v>
      </c>
      <c r="AB18" s="64">
        <f t="shared" si="16"/>
        <v>0</v>
      </c>
      <c r="AC18" s="64">
        <f t="shared" si="16"/>
        <v>0</v>
      </c>
      <c r="AD18" s="64">
        <f t="shared" si="16"/>
        <v>0</v>
      </c>
      <c r="AF18" s="64">
        <f t="shared" si="8"/>
        <v>0</v>
      </c>
      <c r="AG18" s="64">
        <f t="shared" si="9"/>
        <v>0</v>
      </c>
      <c r="AH18" s="64">
        <f t="shared" si="10"/>
        <v>0</v>
      </c>
      <c r="AI18" s="64">
        <f t="shared" si="11"/>
        <v>1</v>
      </c>
      <c r="AJ18" s="64">
        <f t="shared" si="12"/>
        <v>0</v>
      </c>
      <c r="AK18" s="64">
        <f t="shared" si="13"/>
        <v>0</v>
      </c>
      <c r="AL18" s="64">
        <f t="shared" si="14"/>
        <v>0</v>
      </c>
      <c r="AM18" s="64">
        <f t="shared" si="15"/>
        <v>0</v>
      </c>
    </row>
    <row r="19" spans="1:39" ht="11.25">
      <c r="A19" s="71">
        <v>28</v>
      </c>
      <c r="B19" s="70">
        <f t="shared" si="2"/>
        <v>17</v>
      </c>
      <c r="C19" s="129" t="s">
        <v>1</v>
      </c>
      <c r="D19" s="92" t="s">
        <v>97</v>
      </c>
      <c r="E19" s="106">
        <v>8</v>
      </c>
      <c r="F19" s="94">
        <v>8</v>
      </c>
      <c r="G19" s="165"/>
      <c r="H19" s="94"/>
      <c r="I19" s="165"/>
      <c r="J19" s="94"/>
      <c r="K19" s="165">
        <v>5</v>
      </c>
      <c r="L19" s="94">
        <v>4</v>
      </c>
      <c r="M19" s="165">
        <v>10</v>
      </c>
      <c r="N19" s="94">
        <v>6</v>
      </c>
      <c r="O19" s="165"/>
      <c r="P19" s="94"/>
      <c r="Q19" s="165">
        <v>1</v>
      </c>
      <c r="R19" s="94">
        <v>5</v>
      </c>
      <c r="S19" s="91">
        <f t="shared" si="3"/>
        <v>5.285714285714286</v>
      </c>
      <c r="T19" s="93">
        <f t="shared" si="4"/>
        <v>8</v>
      </c>
      <c r="U19" s="104">
        <f t="shared" si="17"/>
        <v>1</v>
      </c>
      <c r="W19" s="91">
        <v>7</v>
      </c>
      <c r="X19" s="98">
        <f t="shared" si="6"/>
        <v>1</v>
      </c>
      <c r="Y19" s="64">
        <f t="shared" si="16"/>
        <v>0</v>
      </c>
      <c r="Z19" s="64">
        <f t="shared" si="16"/>
        <v>0</v>
      </c>
      <c r="AA19" s="64">
        <f t="shared" si="16"/>
        <v>1</v>
      </c>
      <c r="AB19" s="64">
        <f t="shared" si="16"/>
        <v>0</v>
      </c>
      <c r="AC19" s="64">
        <f t="shared" si="16"/>
        <v>0</v>
      </c>
      <c r="AD19" s="64">
        <f t="shared" si="16"/>
        <v>0</v>
      </c>
      <c r="AF19" s="64">
        <f t="shared" si="8"/>
        <v>0</v>
      </c>
      <c r="AG19" s="64">
        <f t="shared" si="9"/>
        <v>0</v>
      </c>
      <c r="AH19" s="64">
        <f t="shared" si="10"/>
        <v>1</v>
      </c>
      <c r="AI19" s="64">
        <f t="shared" si="11"/>
        <v>0</v>
      </c>
      <c r="AJ19" s="64">
        <f t="shared" si="12"/>
        <v>0</v>
      </c>
      <c r="AK19" s="64">
        <f t="shared" si="13"/>
        <v>0</v>
      </c>
      <c r="AL19" s="64">
        <f t="shared" si="14"/>
        <v>0</v>
      </c>
      <c r="AM19" s="64">
        <f t="shared" si="15"/>
        <v>0</v>
      </c>
    </row>
    <row r="20" spans="1:39" ht="11.25">
      <c r="A20" s="71">
        <v>23</v>
      </c>
      <c r="B20" s="70">
        <f t="shared" si="2"/>
        <v>18</v>
      </c>
      <c r="C20" s="137" t="s">
        <v>4</v>
      </c>
      <c r="D20" s="92" t="s">
        <v>9</v>
      </c>
      <c r="E20" s="106">
        <v>7</v>
      </c>
      <c r="F20" s="94"/>
      <c r="G20" s="165"/>
      <c r="H20" s="94"/>
      <c r="I20" s="165">
        <v>5</v>
      </c>
      <c r="J20" s="94">
        <v>5</v>
      </c>
      <c r="K20" s="165"/>
      <c r="L20" s="94"/>
      <c r="M20" s="165">
        <v>6</v>
      </c>
      <c r="N20" s="94">
        <v>6</v>
      </c>
      <c r="O20" s="165"/>
      <c r="P20" s="94"/>
      <c r="Q20" s="165">
        <v>5</v>
      </c>
      <c r="R20" s="94">
        <v>4</v>
      </c>
      <c r="S20" s="91">
        <f t="shared" si="3"/>
        <v>5.428571428571429</v>
      </c>
      <c r="T20" s="93">
        <f t="shared" si="4"/>
        <v>7</v>
      </c>
      <c r="U20" s="104">
        <f t="shared" si="17"/>
        <v>4</v>
      </c>
      <c r="W20" s="91">
        <v>5.363636363636363</v>
      </c>
      <c r="X20" s="98">
        <f t="shared" si="6"/>
        <v>0</v>
      </c>
      <c r="Y20" s="64">
        <f t="shared" si="16"/>
        <v>0</v>
      </c>
      <c r="Z20" s="64">
        <f t="shared" si="16"/>
        <v>0</v>
      </c>
      <c r="AA20" s="64">
        <f t="shared" si="16"/>
        <v>0</v>
      </c>
      <c r="AB20" s="64">
        <f t="shared" si="16"/>
        <v>0</v>
      </c>
      <c r="AC20" s="64">
        <f t="shared" si="16"/>
        <v>0</v>
      </c>
      <c r="AD20" s="64">
        <f t="shared" si="16"/>
        <v>0</v>
      </c>
      <c r="AF20" s="64">
        <f t="shared" si="8"/>
        <v>0</v>
      </c>
      <c r="AG20" s="64">
        <f t="shared" si="9"/>
        <v>0</v>
      </c>
      <c r="AH20" s="64">
        <f t="shared" si="10"/>
        <v>0</v>
      </c>
      <c r="AI20" s="64">
        <f t="shared" si="11"/>
        <v>0</v>
      </c>
      <c r="AJ20" s="64">
        <f t="shared" si="12"/>
        <v>1</v>
      </c>
      <c r="AK20" s="64">
        <f t="shared" si="13"/>
        <v>0</v>
      </c>
      <c r="AL20" s="64">
        <f t="shared" si="14"/>
        <v>0</v>
      </c>
      <c r="AM20" s="64">
        <f t="shared" si="15"/>
        <v>0</v>
      </c>
    </row>
    <row r="21" spans="1:39" ht="11.25">
      <c r="A21" s="71">
        <v>16</v>
      </c>
      <c r="B21" s="70">
        <f t="shared" si="2"/>
        <v>19</v>
      </c>
      <c r="C21" s="137" t="s">
        <v>4</v>
      </c>
      <c r="D21" s="92" t="s">
        <v>94</v>
      </c>
      <c r="E21" s="106">
        <v>8</v>
      </c>
      <c r="F21" s="94">
        <v>5</v>
      </c>
      <c r="G21" s="165">
        <v>4</v>
      </c>
      <c r="H21" s="94">
        <v>4</v>
      </c>
      <c r="I21" s="165"/>
      <c r="J21" s="94"/>
      <c r="K21" s="165"/>
      <c r="L21" s="94"/>
      <c r="M21" s="165"/>
      <c r="N21" s="94"/>
      <c r="O21" s="165"/>
      <c r="P21" s="94"/>
      <c r="Q21" s="165">
        <v>6</v>
      </c>
      <c r="R21" s="94">
        <v>6</v>
      </c>
      <c r="S21" s="91">
        <f t="shared" si="3"/>
        <v>5.5</v>
      </c>
      <c r="T21" s="93">
        <f t="shared" si="4"/>
        <v>6</v>
      </c>
      <c r="U21" s="104">
        <f t="shared" si="17"/>
        <v>4</v>
      </c>
      <c r="W21" s="91">
        <v>4.888888888888889</v>
      </c>
      <c r="X21" s="98">
        <f t="shared" si="6"/>
        <v>0</v>
      </c>
      <c r="Y21" s="64">
        <f t="shared" si="16"/>
        <v>0</v>
      </c>
      <c r="Z21" s="64">
        <f t="shared" si="16"/>
        <v>0</v>
      </c>
      <c r="AA21" s="64">
        <f t="shared" si="16"/>
        <v>0</v>
      </c>
      <c r="AB21" s="64">
        <f t="shared" si="16"/>
        <v>0</v>
      </c>
      <c r="AC21" s="64">
        <f t="shared" si="16"/>
        <v>0</v>
      </c>
      <c r="AD21" s="64">
        <f t="shared" si="16"/>
        <v>0</v>
      </c>
      <c r="AF21" s="64">
        <f t="shared" si="8"/>
        <v>0</v>
      </c>
      <c r="AG21" s="64">
        <f t="shared" si="9"/>
        <v>0</v>
      </c>
      <c r="AH21" s="64">
        <f t="shared" si="10"/>
        <v>0</v>
      </c>
      <c r="AI21" s="64">
        <f t="shared" si="11"/>
        <v>0</v>
      </c>
      <c r="AJ21" s="64">
        <f t="shared" si="12"/>
        <v>1</v>
      </c>
      <c r="AK21" s="64">
        <f t="shared" si="13"/>
        <v>0</v>
      </c>
      <c r="AL21" s="64">
        <f t="shared" si="14"/>
        <v>0</v>
      </c>
      <c r="AM21" s="64">
        <f t="shared" si="15"/>
        <v>0</v>
      </c>
    </row>
    <row r="22" spans="1:39" ht="11.25">
      <c r="A22" s="71">
        <v>18</v>
      </c>
      <c r="B22" s="70">
        <f t="shared" si="2"/>
        <v>19</v>
      </c>
      <c r="C22" s="5" t="s">
        <v>6</v>
      </c>
      <c r="D22" s="92" t="s">
        <v>14</v>
      </c>
      <c r="E22" s="106"/>
      <c r="F22" s="94"/>
      <c r="G22" s="165">
        <v>4</v>
      </c>
      <c r="H22" s="94">
        <v>3</v>
      </c>
      <c r="I22" s="165"/>
      <c r="J22" s="94"/>
      <c r="K22" s="165">
        <v>5</v>
      </c>
      <c r="L22" s="94">
        <v>6</v>
      </c>
      <c r="M22" s="165"/>
      <c r="N22" s="94"/>
      <c r="O22" s="165">
        <v>8</v>
      </c>
      <c r="P22" s="94">
        <v>7</v>
      </c>
      <c r="Q22" s="165"/>
      <c r="R22" s="94"/>
      <c r="S22" s="91">
        <f t="shared" si="3"/>
        <v>5.5</v>
      </c>
      <c r="T22" s="93">
        <f t="shared" si="4"/>
        <v>6</v>
      </c>
      <c r="U22" s="104">
        <f t="shared" si="17"/>
        <v>3</v>
      </c>
      <c r="W22" s="91">
        <v>5.909090909090909</v>
      </c>
      <c r="X22" s="98">
        <f t="shared" si="6"/>
        <v>0</v>
      </c>
      <c r="Y22" s="64">
        <f t="shared" si="16"/>
        <v>0</v>
      </c>
      <c r="Z22" s="64">
        <f t="shared" si="16"/>
        <v>0</v>
      </c>
      <c r="AA22" s="64">
        <f t="shared" si="16"/>
        <v>0</v>
      </c>
      <c r="AB22" s="64">
        <f t="shared" si="16"/>
        <v>0</v>
      </c>
      <c r="AC22" s="64">
        <f t="shared" si="16"/>
        <v>0</v>
      </c>
      <c r="AD22" s="64">
        <f t="shared" si="16"/>
        <v>0</v>
      </c>
      <c r="AF22" s="64">
        <f t="shared" si="8"/>
        <v>0</v>
      </c>
      <c r="AG22" s="64">
        <f t="shared" si="9"/>
        <v>0</v>
      </c>
      <c r="AH22" s="64">
        <f t="shared" si="10"/>
        <v>0</v>
      </c>
      <c r="AI22" s="64" t="b">
        <f t="shared" si="11"/>
        <v>0</v>
      </c>
      <c r="AJ22" s="64">
        <f t="shared" si="12"/>
        <v>0</v>
      </c>
      <c r="AK22" s="64">
        <f t="shared" si="13"/>
        <v>0</v>
      </c>
      <c r="AL22" s="64">
        <f t="shared" si="14"/>
        <v>0</v>
      </c>
      <c r="AM22" s="64">
        <f t="shared" si="15"/>
        <v>0</v>
      </c>
    </row>
    <row r="23" spans="1:39" ht="11.25">
      <c r="A23" s="71">
        <v>21</v>
      </c>
      <c r="B23" s="70">
        <f t="shared" si="2"/>
        <v>21</v>
      </c>
      <c r="C23" s="137" t="s">
        <v>4</v>
      </c>
      <c r="D23" s="92" t="s">
        <v>78</v>
      </c>
      <c r="E23" s="106">
        <v>1</v>
      </c>
      <c r="F23" s="94"/>
      <c r="G23" s="165">
        <v>4</v>
      </c>
      <c r="H23" s="94">
        <v>6</v>
      </c>
      <c r="I23" s="165">
        <v>6</v>
      </c>
      <c r="J23" s="94">
        <v>11</v>
      </c>
      <c r="K23" s="165"/>
      <c r="L23" s="94"/>
      <c r="M23" s="165"/>
      <c r="N23" s="94"/>
      <c r="O23" s="165"/>
      <c r="P23" s="94"/>
      <c r="Q23" s="165"/>
      <c r="R23" s="94"/>
      <c r="S23" s="91">
        <f t="shared" si="3"/>
        <v>5.6</v>
      </c>
      <c r="T23" s="93">
        <f t="shared" si="4"/>
        <v>5</v>
      </c>
      <c r="U23" s="104">
        <f t="shared" si="17"/>
        <v>1</v>
      </c>
      <c r="W23" s="91">
        <v>2.5357142857142856</v>
      </c>
      <c r="X23" s="98">
        <f t="shared" si="6"/>
        <v>1</v>
      </c>
      <c r="Y23" s="64">
        <f aca="true" t="shared" si="18" ref="Y23:AD32">IF($C23=Y$1,$X23,0)</f>
        <v>0</v>
      </c>
      <c r="Z23" s="64">
        <f t="shared" si="18"/>
        <v>0</v>
      </c>
      <c r="AA23" s="64">
        <f t="shared" si="18"/>
        <v>0</v>
      </c>
      <c r="AB23" s="64">
        <f t="shared" si="18"/>
        <v>0</v>
      </c>
      <c r="AC23" s="64">
        <f t="shared" si="18"/>
        <v>1</v>
      </c>
      <c r="AD23" s="64">
        <f t="shared" si="18"/>
        <v>0</v>
      </c>
      <c r="AF23" s="64">
        <f t="shared" si="8"/>
        <v>0</v>
      </c>
      <c r="AG23" s="64">
        <f t="shared" si="9"/>
        <v>0</v>
      </c>
      <c r="AH23" s="64">
        <f t="shared" si="10"/>
        <v>0</v>
      </c>
      <c r="AI23" s="64">
        <f t="shared" si="11"/>
        <v>0</v>
      </c>
      <c r="AJ23" s="64" t="b">
        <f t="shared" si="12"/>
        <v>0</v>
      </c>
      <c r="AK23" s="64">
        <f t="shared" si="13"/>
        <v>0</v>
      </c>
      <c r="AL23" s="64">
        <f t="shared" si="14"/>
        <v>0</v>
      </c>
      <c r="AM23" s="64">
        <f t="shared" si="15"/>
        <v>0</v>
      </c>
    </row>
    <row r="24" spans="1:39" ht="11.25">
      <c r="A24" s="71">
        <v>14</v>
      </c>
      <c r="B24" s="70">
        <f t="shared" si="2"/>
        <v>22</v>
      </c>
      <c r="C24" s="3" t="s">
        <v>11</v>
      </c>
      <c r="D24" s="92" t="s">
        <v>83</v>
      </c>
      <c r="E24" s="106">
        <v>5</v>
      </c>
      <c r="F24" s="94">
        <v>8</v>
      </c>
      <c r="G24" s="165">
        <v>7</v>
      </c>
      <c r="H24" s="94">
        <v>8</v>
      </c>
      <c r="I24" s="165">
        <v>6</v>
      </c>
      <c r="J24" s="94">
        <v>3</v>
      </c>
      <c r="K24" s="165"/>
      <c r="L24" s="94"/>
      <c r="M24" s="165"/>
      <c r="N24" s="94"/>
      <c r="O24" s="165">
        <v>3</v>
      </c>
      <c r="P24" s="94">
        <v>2</v>
      </c>
      <c r="Q24" s="205">
        <v>9</v>
      </c>
      <c r="R24" s="94">
        <v>9</v>
      </c>
      <c r="S24" s="91">
        <f t="shared" si="3"/>
        <v>5.666666666666667</v>
      </c>
      <c r="T24" s="93">
        <f t="shared" si="4"/>
        <v>10</v>
      </c>
      <c r="U24" s="104">
        <f t="shared" si="17"/>
        <v>2</v>
      </c>
      <c r="W24" s="91">
        <v>6.166666666666667</v>
      </c>
      <c r="X24" s="98">
        <f t="shared" si="6"/>
        <v>0</v>
      </c>
      <c r="Y24" s="64">
        <f t="shared" si="18"/>
        <v>0</v>
      </c>
      <c r="Z24" s="64">
        <f t="shared" si="18"/>
        <v>0</v>
      </c>
      <c r="AA24" s="64">
        <f t="shared" si="18"/>
        <v>0</v>
      </c>
      <c r="AB24" s="64">
        <f t="shared" si="18"/>
        <v>0</v>
      </c>
      <c r="AC24" s="64">
        <f t="shared" si="18"/>
        <v>0</v>
      </c>
      <c r="AD24" s="64">
        <f t="shared" si="18"/>
        <v>0</v>
      </c>
      <c r="AF24" s="64">
        <f t="shared" si="8"/>
        <v>0</v>
      </c>
      <c r="AG24" s="64">
        <f t="shared" si="9"/>
        <v>0</v>
      </c>
      <c r="AH24" s="64">
        <f t="shared" si="10"/>
        <v>0</v>
      </c>
      <c r="AI24" s="64">
        <f t="shared" si="11"/>
        <v>0</v>
      </c>
      <c r="AJ24" s="64">
        <f t="shared" si="12"/>
        <v>0</v>
      </c>
      <c r="AK24" s="64">
        <f t="shared" si="13"/>
        <v>1</v>
      </c>
      <c r="AL24" s="64">
        <f t="shared" si="14"/>
        <v>0</v>
      </c>
      <c r="AM24" s="64">
        <f t="shared" si="15"/>
        <v>0</v>
      </c>
    </row>
    <row r="25" spans="1:39" ht="11.25">
      <c r="A25" s="71">
        <v>22</v>
      </c>
      <c r="B25" s="70">
        <f t="shared" si="2"/>
        <v>22</v>
      </c>
      <c r="C25" s="4" t="s">
        <v>75</v>
      </c>
      <c r="D25" s="92" t="s">
        <v>8</v>
      </c>
      <c r="E25" s="106"/>
      <c r="F25" s="94"/>
      <c r="G25" s="165">
        <v>9</v>
      </c>
      <c r="H25" s="94">
        <v>2</v>
      </c>
      <c r="I25" s="165">
        <v>4</v>
      </c>
      <c r="J25" s="94">
        <v>5</v>
      </c>
      <c r="K25" s="165"/>
      <c r="L25" s="94"/>
      <c r="M25" s="165">
        <v>9</v>
      </c>
      <c r="N25" s="94">
        <v>5</v>
      </c>
      <c r="O25" s="165"/>
      <c r="P25" s="94"/>
      <c r="Q25" s="165"/>
      <c r="R25" s="94"/>
      <c r="S25" s="91">
        <f t="shared" si="3"/>
        <v>5.666666666666667</v>
      </c>
      <c r="T25" s="93">
        <f t="shared" si="4"/>
        <v>6</v>
      </c>
      <c r="U25" s="104">
        <f t="shared" si="17"/>
        <v>2</v>
      </c>
      <c r="W25" s="91">
        <v>8.25</v>
      </c>
      <c r="X25" s="98">
        <f t="shared" si="6"/>
        <v>0</v>
      </c>
      <c r="Y25" s="64">
        <f t="shared" si="18"/>
        <v>0</v>
      </c>
      <c r="Z25" s="64">
        <f t="shared" si="18"/>
        <v>0</v>
      </c>
      <c r="AA25" s="64">
        <f t="shared" si="18"/>
        <v>0</v>
      </c>
      <c r="AB25" s="64">
        <f t="shared" si="18"/>
        <v>0</v>
      </c>
      <c r="AC25" s="64">
        <f t="shared" si="18"/>
        <v>0</v>
      </c>
      <c r="AD25" s="64">
        <f t="shared" si="18"/>
        <v>0</v>
      </c>
      <c r="AF25" s="64" t="b">
        <f t="shared" si="8"/>
        <v>0</v>
      </c>
      <c r="AG25" s="64">
        <f t="shared" si="9"/>
        <v>0</v>
      </c>
      <c r="AH25" s="64">
        <f t="shared" si="10"/>
        <v>0</v>
      </c>
      <c r="AI25" s="64">
        <f t="shared" si="11"/>
        <v>0</v>
      </c>
      <c r="AJ25" s="64">
        <f t="shared" si="12"/>
        <v>0</v>
      </c>
      <c r="AK25" s="64">
        <f t="shared" si="13"/>
        <v>0</v>
      </c>
      <c r="AL25" s="64">
        <f t="shared" si="14"/>
        <v>0</v>
      </c>
      <c r="AM25" s="64">
        <f t="shared" si="15"/>
        <v>0</v>
      </c>
    </row>
    <row r="26" spans="1:39" ht="11.25">
      <c r="A26" s="71">
        <v>29</v>
      </c>
      <c r="B26" s="70">
        <f t="shared" si="2"/>
        <v>24</v>
      </c>
      <c r="C26" s="3" t="s">
        <v>11</v>
      </c>
      <c r="D26" s="92" t="s">
        <v>54</v>
      </c>
      <c r="E26" s="106"/>
      <c r="F26" s="94"/>
      <c r="G26" s="165"/>
      <c r="H26" s="94"/>
      <c r="I26" s="165"/>
      <c r="J26" s="94"/>
      <c r="K26" s="165"/>
      <c r="L26" s="94"/>
      <c r="M26" s="165"/>
      <c r="N26" s="94"/>
      <c r="O26" s="165">
        <v>9</v>
      </c>
      <c r="P26" s="94">
        <v>5</v>
      </c>
      <c r="Q26" s="165">
        <v>5</v>
      </c>
      <c r="R26" s="94">
        <v>4</v>
      </c>
      <c r="S26" s="91">
        <f t="shared" si="3"/>
        <v>5.75</v>
      </c>
      <c r="T26" s="93">
        <f t="shared" si="4"/>
        <v>4</v>
      </c>
      <c r="U26" s="104"/>
      <c r="W26" s="91">
        <v>6.666666666666667</v>
      </c>
      <c r="X26" s="98">
        <f t="shared" si="6"/>
        <v>0</v>
      </c>
      <c r="Y26" s="64">
        <f t="shared" si="18"/>
        <v>0</v>
      </c>
      <c r="Z26" s="64">
        <f t="shared" si="18"/>
        <v>0</v>
      </c>
      <c r="AA26" s="64">
        <f t="shared" si="18"/>
        <v>0</v>
      </c>
      <c r="AB26" s="64">
        <f t="shared" si="18"/>
        <v>0</v>
      </c>
      <c r="AC26" s="64">
        <f t="shared" si="18"/>
        <v>0</v>
      </c>
      <c r="AD26" s="64">
        <f t="shared" si="18"/>
        <v>0</v>
      </c>
      <c r="AF26" s="64">
        <f t="shared" si="8"/>
        <v>0</v>
      </c>
      <c r="AG26" s="64">
        <f t="shared" si="9"/>
        <v>0</v>
      </c>
      <c r="AH26" s="64">
        <f t="shared" si="10"/>
        <v>0</v>
      </c>
      <c r="AI26" s="64">
        <f t="shared" si="11"/>
        <v>0</v>
      </c>
      <c r="AJ26" s="64">
        <f t="shared" si="12"/>
        <v>0</v>
      </c>
      <c r="AK26" s="64">
        <f t="shared" si="13"/>
        <v>1</v>
      </c>
      <c r="AL26" s="64">
        <f t="shared" si="14"/>
        <v>0</v>
      </c>
      <c r="AM26" s="64">
        <f t="shared" si="15"/>
        <v>0</v>
      </c>
    </row>
    <row r="27" spans="1:39" ht="11.25">
      <c r="A27" s="71">
        <v>17</v>
      </c>
      <c r="B27" s="70">
        <f t="shared" si="2"/>
        <v>25</v>
      </c>
      <c r="C27" s="137" t="s">
        <v>4</v>
      </c>
      <c r="D27" s="92" t="s">
        <v>43</v>
      </c>
      <c r="E27" s="106"/>
      <c r="F27" s="94"/>
      <c r="G27" s="165">
        <v>2</v>
      </c>
      <c r="H27" s="94">
        <v>7</v>
      </c>
      <c r="I27" s="165"/>
      <c r="J27" s="94"/>
      <c r="K27" s="165">
        <v>6</v>
      </c>
      <c r="L27" s="94">
        <v>3</v>
      </c>
      <c r="M27" s="205">
        <v>12</v>
      </c>
      <c r="N27" s="94">
        <v>9</v>
      </c>
      <c r="O27" s="165">
        <v>6</v>
      </c>
      <c r="P27" s="94">
        <v>4</v>
      </c>
      <c r="Q27" s="165">
        <v>6</v>
      </c>
      <c r="R27" s="94">
        <v>11</v>
      </c>
      <c r="S27" s="91">
        <f t="shared" si="3"/>
        <v>6</v>
      </c>
      <c r="T27" s="93">
        <f t="shared" si="4"/>
        <v>10</v>
      </c>
      <c r="U27" s="104">
        <f aca="true" t="shared" si="19" ref="U27:U34">MIN(E27:R27)</f>
        <v>2</v>
      </c>
      <c r="W27" s="91">
        <v>5.857142857142857</v>
      </c>
      <c r="X27" s="98">
        <f t="shared" si="6"/>
        <v>0</v>
      </c>
      <c r="Y27" s="64">
        <f t="shared" si="18"/>
        <v>0</v>
      </c>
      <c r="Z27" s="64">
        <f t="shared" si="18"/>
        <v>0</v>
      </c>
      <c r="AA27" s="64">
        <f t="shared" si="18"/>
        <v>0</v>
      </c>
      <c r="AB27" s="64">
        <f t="shared" si="18"/>
        <v>0</v>
      </c>
      <c r="AC27" s="64">
        <f t="shared" si="18"/>
        <v>0</v>
      </c>
      <c r="AD27" s="64">
        <f t="shared" si="18"/>
        <v>0</v>
      </c>
      <c r="AF27" s="64">
        <f t="shared" si="8"/>
        <v>0</v>
      </c>
      <c r="AG27" s="64">
        <f t="shared" si="9"/>
        <v>0</v>
      </c>
      <c r="AH27" s="64">
        <f t="shared" si="10"/>
        <v>0</v>
      </c>
      <c r="AI27" s="64">
        <f t="shared" si="11"/>
        <v>0</v>
      </c>
      <c r="AJ27" s="64">
        <f t="shared" si="12"/>
        <v>1</v>
      </c>
      <c r="AK27" s="64">
        <f t="shared" si="13"/>
        <v>0</v>
      </c>
      <c r="AL27" s="64">
        <f t="shared" si="14"/>
        <v>0</v>
      </c>
      <c r="AM27" s="64">
        <f t="shared" si="15"/>
        <v>0</v>
      </c>
    </row>
    <row r="28" spans="1:39" ht="11.25">
      <c r="A28" s="71">
        <v>24</v>
      </c>
      <c r="B28" s="70">
        <f t="shared" si="2"/>
        <v>26</v>
      </c>
      <c r="C28" s="4" t="s">
        <v>75</v>
      </c>
      <c r="D28" s="92" t="s">
        <v>99</v>
      </c>
      <c r="E28" s="106">
        <v>6</v>
      </c>
      <c r="F28" s="94">
        <v>3</v>
      </c>
      <c r="G28" s="165"/>
      <c r="H28" s="94"/>
      <c r="I28" s="165"/>
      <c r="J28" s="94"/>
      <c r="K28" s="165"/>
      <c r="L28" s="94"/>
      <c r="M28" s="165"/>
      <c r="N28" s="94"/>
      <c r="O28" s="165"/>
      <c r="P28" s="94"/>
      <c r="Q28" s="165"/>
      <c r="R28" s="94"/>
      <c r="S28" s="91">
        <f t="shared" si="3"/>
        <v>6.125</v>
      </c>
      <c r="T28" s="93">
        <f t="shared" si="4"/>
        <v>2</v>
      </c>
      <c r="U28" s="104">
        <f t="shared" si="19"/>
        <v>3</v>
      </c>
      <c r="W28" s="91">
        <v>7.75</v>
      </c>
      <c r="X28" s="98">
        <f t="shared" si="6"/>
        <v>0</v>
      </c>
      <c r="Y28" s="64">
        <f t="shared" si="18"/>
        <v>0</v>
      </c>
      <c r="Z28" s="64">
        <f t="shared" si="18"/>
        <v>0</v>
      </c>
      <c r="AA28" s="64">
        <f t="shared" si="18"/>
        <v>0</v>
      </c>
      <c r="AB28" s="64">
        <f t="shared" si="18"/>
        <v>0</v>
      </c>
      <c r="AC28" s="64">
        <f t="shared" si="18"/>
        <v>0</v>
      </c>
      <c r="AD28" s="64">
        <f t="shared" si="18"/>
        <v>0</v>
      </c>
      <c r="AF28" s="64" t="b">
        <f t="shared" si="8"/>
        <v>0</v>
      </c>
      <c r="AG28" s="64">
        <f t="shared" si="9"/>
        <v>0</v>
      </c>
      <c r="AH28" s="64">
        <f t="shared" si="10"/>
        <v>0</v>
      </c>
      <c r="AI28" s="64">
        <f t="shared" si="11"/>
        <v>0</v>
      </c>
      <c r="AJ28" s="64">
        <f t="shared" si="12"/>
        <v>0</v>
      </c>
      <c r="AK28" s="64">
        <f t="shared" si="13"/>
        <v>0</v>
      </c>
      <c r="AL28" s="64">
        <f t="shared" si="14"/>
        <v>0</v>
      </c>
      <c r="AM28" s="64">
        <f t="shared" si="15"/>
        <v>0</v>
      </c>
    </row>
    <row r="29" spans="1:39" ht="11.25">
      <c r="A29" s="71">
        <v>30</v>
      </c>
      <c r="B29" s="70">
        <f t="shared" si="2"/>
        <v>27</v>
      </c>
      <c r="C29" s="137" t="s">
        <v>4</v>
      </c>
      <c r="D29" s="92" t="s">
        <v>29</v>
      </c>
      <c r="E29" s="106">
        <v>3</v>
      </c>
      <c r="F29" s="94">
        <v>7</v>
      </c>
      <c r="G29" s="165"/>
      <c r="H29" s="94"/>
      <c r="I29" s="165">
        <v>7</v>
      </c>
      <c r="J29" s="94">
        <v>11</v>
      </c>
      <c r="K29" s="165"/>
      <c r="L29" s="94"/>
      <c r="M29" s="165">
        <v>8</v>
      </c>
      <c r="N29" s="94">
        <v>6</v>
      </c>
      <c r="O29" s="165"/>
      <c r="P29" s="94"/>
      <c r="Q29" s="165">
        <v>4</v>
      </c>
      <c r="R29" s="94">
        <v>8</v>
      </c>
      <c r="S29" s="91">
        <f t="shared" si="3"/>
        <v>6.142857142857143</v>
      </c>
      <c r="T29" s="93">
        <f t="shared" si="4"/>
        <v>8</v>
      </c>
      <c r="U29" s="104">
        <f t="shared" si="19"/>
        <v>3</v>
      </c>
      <c r="W29" s="91">
        <v>4.222222222222222</v>
      </c>
      <c r="X29" s="98">
        <f t="shared" si="6"/>
        <v>0</v>
      </c>
      <c r="Y29" s="64">
        <f t="shared" si="18"/>
        <v>0</v>
      </c>
      <c r="Z29" s="64">
        <f t="shared" si="18"/>
        <v>0</v>
      </c>
      <c r="AA29" s="64">
        <f t="shared" si="18"/>
        <v>0</v>
      </c>
      <c r="AB29" s="64">
        <f t="shared" si="18"/>
        <v>0</v>
      </c>
      <c r="AC29" s="64">
        <f t="shared" si="18"/>
        <v>0</v>
      </c>
      <c r="AD29" s="64">
        <f t="shared" si="18"/>
        <v>0</v>
      </c>
      <c r="AF29" s="64">
        <f t="shared" si="8"/>
        <v>0</v>
      </c>
      <c r="AG29" s="64">
        <f t="shared" si="9"/>
        <v>0</v>
      </c>
      <c r="AH29" s="64">
        <f t="shared" si="10"/>
        <v>0</v>
      </c>
      <c r="AI29" s="64">
        <f t="shared" si="11"/>
        <v>0</v>
      </c>
      <c r="AJ29" s="64">
        <f t="shared" si="12"/>
        <v>1</v>
      </c>
      <c r="AK29" s="64">
        <f t="shared" si="13"/>
        <v>0</v>
      </c>
      <c r="AL29" s="64">
        <f t="shared" si="14"/>
        <v>0</v>
      </c>
      <c r="AM29" s="64">
        <f t="shared" si="15"/>
        <v>0</v>
      </c>
    </row>
    <row r="30" spans="1:39" ht="11.25">
      <c r="A30" s="71">
        <v>25</v>
      </c>
      <c r="B30" s="70">
        <f t="shared" si="2"/>
        <v>28</v>
      </c>
      <c r="C30" s="148" t="s">
        <v>111</v>
      </c>
      <c r="D30" s="92" t="s">
        <v>254</v>
      </c>
      <c r="E30" s="106"/>
      <c r="F30" s="94"/>
      <c r="G30" s="165"/>
      <c r="H30" s="94"/>
      <c r="I30" s="165"/>
      <c r="J30" s="94"/>
      <c r="K30" s="165"/>
      <c r="L30" s="94"/>
      <c r="M30" s="165">
        <v>8</v>
      </c>
      <c r="N30" s="94">
        <v>7</v>
      </c>
      <c r="O30" s="165">
        <v>8</v>
      </c>
      <c r="P30" s="94">
        <v>2</v>
      </c>
      <c r="Q30" s="165"/>
      <c r="R30" s="94"/>
      <c r="S30" s="91">
        <f t="shared" si="3"/>
        <v>6.25</v>
      </c>
      <c r="T30" s="93">
        <f t="shared" si="4"/>
        <v>4</v>
      </c>
      <c r="U30" s="104">
        <f t="shared" si="19"/>
        <v>2</v>
      </c>
      <c r="W30" s="91">
        <v>19.9</v>
      </c>
      <c r="X30" s="98">
        <f t="shared" si="6"/>
        <v>0</v>
      </c>
      <c r="Y30" s="64">
        <f t="shared" si="18"/>
        <v>0</v>
      </c>
      <c r="Z30" s="64">
        <f t="shared" si="18"/>
        <v>0</v>
      </c>
      <c r="AA30" s="64">
        <f t="shared" si="18"/>
        <v>0</v>
      </c>
      <c r="AB30" s="64">
        <f t="shared" si="18"/>
        <v>0</v>
      </c>
      <c r="AC30" s="64">
        <f t="shared" si="18"/>
        <v>0</v>
      </c>
      <c r="AD30" s="64">
        <f t="shared" si="18"/>
        <v>0</v>
      </c>
      <c r="AF30" s="64">
        <f t="shared" si="8"/>
        <v>0</v>
      </c>
      <c r="AG30" s="64">
        <f t="shared" si="9"/>
        <v>0</v>
      </c>
      <c r="AH30" s="64">
        <f t="shared" si="10"/>
        <v>0</v>
      </c>
      <c r="AI30" s="64">
        <f t="shared" si="11"/>
        <v>0</v>
      </c>
      <c r="AJ30" s="64">
        <f t="shared" si="12"/>
        <v>0</v>
      </c>
      <c r="AK30" s="64">
        <f t="shared" si="13"/>
        <v>0</v>
      </c>
      <c r="AL30" s="64">
        <f t="shared" si="14"/>
        <v>0</v>
      </c>
      <c r="AM30" s="64" t="b">
        <f t="shared" si="15"/>
        <v>0</v>
      </c>
    </row>
    <row r="31" spans="1:39" ht="11.25">
      <c r="A31" s="71">
        <v>20</v>
      </c>
      <c r="B31" s="70">
        <f t="shared" si="2"/>
        <v>29</v>
      </c>
      <c r="C31" s="137" t="s">
        <v>4</v>
      </c>
      <c r="D31" s="95" t="s">
        <v>82</v>
      </c>
      <c r="E31" s="106"/>
      <c r="F31" s="94"/>
      <c r="G31" s="165">
        <v>5</v>
      </c>
      <c r="H31" s="94">
        <v>6</v>
      </c>
      <c r="I31" s="165"/>
      <c r="J31" s="94"/>
      <c r="K31" s="165">
        <v>3</v>
      </c>
      <c r="L31" s="94">
        <v>4</v>
      </c>
      <c r="M31" s="165">
        <v>9</v>
      </c>
      <c r="N31" s="94">
        <v>9</v>
      </c>
      <c r="O31" s="165">
        <v>4</v>
      </c>
      <c r="P31" s="94">
        <v>8</v>
      </c>
      <c r="Q31" s="165">
        <v>9</v>
      </c>
      <c r="R31" s="204">
        <v>11</v>
      </c>
      <c r="S31" s="91">
        <f t="shared" si="3"/>
        <v>6.333333333333333</v>
      </c>
      <c r="T31" s="93">
        <f t="shared" si="4"/>
        <v>10</v>
      </c>
      <c r="U31" s="104">
        <f t="shared" si="19"/>
        <v>3</v>
      </c>
      <c r="W31" s="91">
        <v>5.142857142857143</v>
      </c>
      <c r="X31" s="98">
        <f t="shared" si="6"/>
        <v>0</v>
      </c>
      <c r="Y31" s="64">
        <f t="shared" si="18"/>
        <v>0</v>
      </c>
      <c r="Z31" s="64">
        <f t="shared" si="18"/>
        <v>0</v>
      </c>
      <c r="AA31" s="64">
        <f t="shared" si="18"/>
        <v>0</v>
      </c>
      <c r="AB31" s="64">
        <f t="shared" si="18"/>
        <v>0</v>
      </c>
      <c r="AC31" s="64">
        <f t="shared" si="18"/>
        <v>0</v>
      </c>
      <c r="AD31" s="64">
        <f t="shared" si="18"/>
        <v>0</v>
      </c>
      <c r="AF31" s="64">
        <f t="shared" si="8"/>
        <v>0</v>
      </c>
      <c r="AG31" s="64">
        <f t="shared" si="9"/>
        <v>0</v>
      </c>
      <c r="AH31" s="64">
        <f t="shared" si="10"/>
        <v>0</v>
      </c>
      <c r="AI31" s="64">
        <f t="shared" si="11"/>
        <v>0</v>
      </c>
      <c r="AJ31" s="64">
        <f t="shared" si="12"/>
        <v>1</v>
      </c>
      <c r="AK31" s="64">
        <f t="shared" si="13"/>
        <v>0</v>
      </c>
      <c r="AL31" s="64">
        <f t="shared" si="14"/>
        <v>0</v>
      </c>
      <c r="AM31" s="64">
        <f t="shared" si="15"/>
        <v>0</v>
      </c>
    </row>
    <row r="32" spans="1:39" ht="11.25">
      <c r="A32" s="71">
        <v>26</v>
      </c>
      <c r="B32" s="70">
        <f t="shared" si="2"/>
        <v>29</v>
      </c>
      <c r="C32" s="3" t="s">
        <v>11</v>
      </c>
      <c r="D32" s="95" t="s">
        <v>255</v>
      </c>
      <c r="E32" s="106">
        <v>7</v>
      </c>
      <c r="F32" s="94">
        <v>4</v>
      </c>
      <c r="G32" s="165"/>
      <c r="H32" s="94"/>
      <c r="I32" s="165"/>
      <c r="J32" s="94"/>
      <c r="K32" s="165">
        <v>4</v>
      </c>
      <c r="L32" s="94">
        <v>8</v>
      </c>
      <c r="M32" s="165">
        <v>7</v>
      </c>
      <c r="N32" s="94">
        <v>8</v>
      </c>
      <c r="O32" s="165"/>
      <c r="P32" s="94"/>
      <c r="Q32" s="165"/>
      <c r="R32" s="94"/>
      <c r="S32" s="91">
        <f t="shared" si="3"/>
        <v>6.333333333333333</v>
      </c>
      <c r="T32" s="93">
        <f t="shared" si="4"/>
        <v>6</v>
      </c>
      <c r="U32" s="104">
        <f t="shared" si="19"/>
        <v>4</v>
      </c>
      <c r="W32" s="91">
        <v>19.9</v>
      </c>
      <c r="X32" s="98">
        <f t="shared" si="6"/>
        <v>0</v>
      </c>
      <c r="Y32" s="64">
        <f t="shared" si="18"/>
        <v>0</v>
      </c>
      <c r="Z32" s="64">
        <f t="shared" si="18"/>
        <v>0</v>
      </c>
      <c r="AA32" s="64">
        <f t="shared" si="18"/>
        <v>0</v>
      </c>
      <c r="AB32" s="64">
        <f t="shared" si="18"/>
        <v>0</v>
      </c>
      <c r="AC32" s="64">
        <f t="shared" si="18"/>
        <v>0</v>
      </c>
      <c r="AD32" s="64">
        <f t="shared" si="18"/>
        <v>0</v>
      </c>
      <c r="AF32" s="64">
        <f t="shared" si="8"/>
        <v>0</v>
      </c>
      <c r="AG32" s="64">
        <f t="shared" si="9"/>
        <v>0</v>
      </c>
      <c r="AH32" s="64">
        <f t="shared" si="10"/>
        <v>0</v>
      </c>
      <c r="AI32" s="64">
        <f t="shared" si="11"/>
        <v>0</v>
      </c>
      <c r="AJ32" s="64">
        <f t="shared" si="12"/>
        <v>0</v>
      </c>
      <c r="AK32" s="64" t="b">
        <f t="shared" si="13"/>
        <v>0</v>
      </c>
      <c r="AL32" s="64">
        <f t="shared" si="14"/>
        <v>0</v>
      </c>
      <c r="AM32" s="64">
        <f t="shared" si="15"/>
        <v>0</v>
      </c>
    </row>
    <row r="33" spans="1:39" ht="11.25">
      <c r="A33" s="71">
        <v>30</v>
      </c>
      <c r="B33" s="70">
        <f t="shared" si="2"/>
        <v>31</v>
      </c>
      <c r="C33" s="130" t="s">
        <v>105</v>
      </c>
      <c r="D33" s="95" t="s">
        <v>146</v>
      </c>
      <c r="E33" s="106">
        <v>10</v>
      </c>
      <c r="F33" s="94">
        <v>10</v>
      </c>
      <c r="G33" s="165"/>
      <c r="H33" s="94"/>
      <c r="I33" s="165"/>
      <c r="J33" s="94"/>
      <c r="K33" s="165">
        <v>6</v>
      </c>
      <c r="L33" s="94">
        <v>7</v>
      </c>
      <c r="M33" s="165">
        <v>4</v>
      </c>
      <c r="N33" s="204">
        <v>12</v>
      </c>
      <c r="O33" s="165">
        <v>6</v>
      </c>
      <c r="P33" s="94">
        <v>6</v>
      </c>
      <c r="Q33" s="165">
        <v>8</v>
      </c>
      <c r="R33" s="94">
        <v>7</v>
      </c>
      <c r="S33" s="91">
        <f t="shared" si="3"/>
        <v>7.111111111111111</v>
      </c>
      <c r="T33" s="93">
        <f t="shared" si="4"/>
        <v>10</v>
      </c>
      <c r="U33" s="104">
        <f t="shared" si="19"/>
        <v>4</v>
      </c>
      <c r="W33" s="91">
        <v>19.9</v>
      </c>
      <c r="X33" s="98">
        <f t="shared" si="6"/>
        <v>0</v>
      </c>
      <c r="Y33" s="64">
        <f aca="true" t="shared" si="20" ref="Y33:AD42">IF($C33=Y$1,$X33,0)</f>
        <v>0</v>
      </c>
      <c r="Z33" s="64">
        <f t="shared" si="20"/>
        <v>0</v>
      </c>
      <c r="AA33" s="64">
        <f t="shared" si="20"/>
        <v>0</v>
      </c>
      <c r="AB33" s="64">
        <f t="shared" si="20"/>
        <v>0</v>
      </c>
      <c r="AC33" s="64">
        <f t="shared" si="20"/>
        <v>0</v>
      </c>
      <c r="AD33" s="64">
        <f t="shared" si="20"/>
        <v>0</v>
      </c>
      <c r="AF33" s="64">
        <f t="shared" si="8"/>
        <v>0</v>
      </c>
      <c r="AG33" s="64">
        <f t="shared" si="9"/>
        <v>0</v>
      </c>
      <c r="AH33" s="64">
        <f t="shared" si="10"/>
        <v>0</v>
      </c>
      <c r="AI33" s="64">
        <f t="shared" si="11"/>
        <v>0</v>
      </c>
      <c r="AJ33" s="64">
        <f t="shared" si="12"/>
        <v>0</v>
      </c>
      <c r="AK33" s="64">
        <f t="shared" si="13"/>
        <v>0</v>
      </c>
      <c r="AL33" s="64">
        <f t="shared" si="14"/>
        <v>1</v>
      </c>
      <c r="AM33" s="64">
        <f t="shared" si="15"/>
        <v>0</v>
      </c>
    </row>
    <row r="34" spans="1:39" ht="11.25">
      <c r="A34" s="71">
        <v>32</v>
      </c>
      <c r="B34" s="70">
        <f t="shared" si="2"/>
        <v>32</v>
      </c>
      <c r="C34" s="4" t="s">
        <v>75</v>
      </c>
      <c r="D34" s="95" t="s">
        <v>85</v>
      </c>
      <c r="E34" s="106"/>
      <c r="F34" s="94"/>
      <c r="G34" s="165">
        <v>8</v>
      </c>
      <c r="H34" s="94">
        <v>7</v>
      </c>
      <c r="I34" s="165"/>
      <c r="J34" s="94"/>
      <c r="K34" s="165"/>
      <c r="L34" s="94"/>
      <c r="M34" s="165"/>
      <c r="N34" s="94"/>
      <c r="O34" s="165"/>
      <c r="P34" s="94"/>
      <c r="Q34" s="165"/>
      <c r="R34" s="94"/>
      <c r="S34" s="91">
        <f t="shared" si="3"/>
        <v>7.125</v>
      </c>
      <c r="T34" s="93">
        <f t="shared" si="4"/>
        <v>2</v>
      </c>
      <c r="U34" s="104">
        <f t="shared" si="19"/>
        <v>7</v>
      </c>
      <c r="W34" s="91">
        <v>6.75</v>
      </c>
      <c r="X34" s="98">
        <f t="shared" si="6"/>
        <v>0</v>
      </c>
      <c r="Y34" s="64">
        <f t="shared" si="20"/>
        <v>0</v>
      </c>
      <c r="Z34" s="64">
        <f t="shared" si="20"/>
        <v>0</v>
      </c>
      <c r="AA34" s="64">
        <f t="shared" si="20"/>
        <v>0</v>
      </c>
      <c r="AB34" s="64">
        <f t="shared" si="20"/>
        <v>0</v>
      </c>
      <c r="AC34" s="64">
        <f t="shared" si="20"/>
        <v>0</v>
      </c>
      <c r="AD34" s="64">
        <f t="shared" si="20"/>
        <v>0</v>
      </c>
      <c r="AF34" s="64" t="b">
        <f t="shared" si="8"/>
        <v>0</v>
      </c>
      <c r="AG34" s="64">
        <f t="shared" si="9"/>
        <v>0</v>
      </c>
      <c r="AH34" s="64">
        <f t="shared" si="10"/>
        <v>0</v>
      </c>
      <c r="AI34" s="64">
        <f t="shared" si="11"/>
        <v>0</v>
      </c>
      <c r="AJ34" s="64">
        <f t="shared" si="12"/>
        <v>0</v>
      </c>
      <c r="AK34" s="64">
        <f t="shared" si="13"/>
        <v>0</v>
      </c>
      <c r="AL34" s="64">
        <f t="shared" si="14"/>
        <v>0</v>
      </c>
      <c r="AM34" s="64">
        <f t="shared" si="15"/>
        <v>0</v>
      </c>
    </row>
    <row r="35" spans="1:39" ht="11.25">
      <c r="A35" s="71">
        <v>33</v>
      </c>
      <c r="B35" s="70">
        <f aca="true" t="shared" si="21" ref="B35:B61">RANK(S35,ave_result,1)</f>
        <v>33</v>
      </c>
      <c r="C35" s="4" t="s">
        <v>75</v>
      </c>
      <c r="D35" s="95" t="s">
        <v>42</v>
      </c>
      <c r="E35" s="106"/>
      <c r="F35" s="94"/>
      <c r="G35" s="165"/>
      <c r="H35" s="94"/>
      <c r="I35" s="165"/>
      <c r="J35" s="94"/>
      <c r="K35" s="165"/>
      <c r="L35" s="94"/>
      <c r="M35" s="165"/>
      <c r="N35" s="94"/>
      <c r="O35" s="165">
        <v>5</v>
      </c>
      <c r="P35" s="94">
        <v>11</v>
      </c>
      <c r="Q35" s="165"/>
      <c r="R35" s="94"/>
      <c r="S35" s="91">
        <f aca="true" t="shared" si="22" ref="S35:S66">IF(T35&lt;&gt;0,IF(T35&gt;2,IF(T35&gt;7,(SUM(E35:R35)-MAX(E35:R35))/(T35-1),AVERAGE(E35:R35)),(AVERAGE(E35:R35)+W35)/2),W35)</f>
        <v>7.25</v>
      </c>
      <c r="T35" s="93">
        <f aca="true" t="shared" si="23" ref="T35:T61">COUNTA(E35:R35)</f>
        <v>2</v>
      </c>
      <c r="U35" s="104"/>
      <c r="W35" s="91">
        <v>6.5</v>
      </c>
      <c r="X35" s="98">
        <f aca="true" t="shared" si="24" ref="X35:X61">COUNTIF(E35:R35,1)</f>
        <v>0</v>
      </c>
      <c r="Y35" s="64">
        <f t="shared" si="20"/>
        <v>0</v>
      </c>
      <c r="Z35" s="64">
        <f t="shared" si="20"/>
        <v>0</v>
      </c>
      <c r="AA35" s="64">
        <f t="shared" si="20"/>
        <v>0</v>
      </c>
      <c r="AB35" s="64">
        <f t="shared" si="20"/>
        <v>0</v>
      </c>
      <c r="AC35" s="64">
        <f t="shared" si="20"/>
        <v>0</v>
      </c>
      <c r="AD35" s="64">
        <f t="shared" si="20"/>
        <v>0</v>
      </c>
      <c r="AF35" s="64" t="b">
        <f aca="true" t="shared" si="25" ref="AF35:AF61">IF($C35=AF$1,IF(COUNTA(Q35:R35)&gt;0,1),0)</f>
        <v>0</v>
      </c>
      <c r="AG35" s="64">
        <f aca="true" t="shared" si="26" ref="AG35:AG61">IF($C35=AG$1,IF(COUNTA(Q35:R35)&gt;0,1),0)</f>
        <v>0</v>
      </c>
      <c r="AH35" s="64">
        <f aca="true" t="shared" si="27" ref="AH35:AH61">IF($C35=AH$1,IF(COUNTA(Q35:R35)&gt;0,1),0)</f>
        <v>0</v>
      </c>
      <c r="AI35" s="64">
        <f aca="true" t="shared" si="28" ref="AI35:AI61">IF($C35=AI$1,IF(COUNTA(Q35:R35)&gt;0,1),0)</f>
        <v>0</v>
      </c>
      <c r="AJ35" s="64">
        <f aca="true" t="shared" si="29" ref="AJ35:AJ61">IF($C35=AJ$1,IF(COUNTA(Q35:R35)&gt;0,1),0)</f>
        <v>0</v>
      </c>
      <c r="AK35" s="64">
        <f aca="true" t="shared" si="30" ref="AK35:AK61">IF($C35=AK$1,IF(COUNTA(Q35:R35)&gt;0,1),0)</f>
        <v>0</v>
      </c>
      <c r="AL35" s="64">
        <f aca="true" t="shared" si="31" ref="AL35:AL61">IF($C35=AL$1,IF(COUNTA(Q35:R35)&gt;0,1),0)</f>
        <v>0</v>
      </c>
      <c r="AM35" s="64">
        <f aca="true" t="shared" si="32" ref="AM35:AM61">IF($C35=AM$1,IF(COUNTA(Q35:R35)&gt;0,1),0)</f>
        <v>0</v>
      </c>
    </row>
    <row r="36" spans="1:39" ht="11.25">
      <c r="A36" s="71">
        <v>34</v>
      </c>
      <c r="B36" s="70">
        <f t="shared" si="21"/>
        <v>34</v>
      </c>
      <c r="C36" s="3" t="s">
        <v>11</v>
      </c>
      <c r="D36" s="95" t="s">
        <v>185</v>
      </c>
      <c r="E36" s="106"/>
      <c r="F36" s="94"/>
      <c r="G36" s="165">
        <v>10</v>
      </c>
      <c r="H36" s="94">
        <v>8</v>
      </c>
      <c r="I36" s="165"/>
      <c r="J36" s="94"/>
      <c r="K36" s="165">
        <v>4</v>
      </c>
      <c r="L36" s="94">
        <v>2</v>
      </c>
      <c r="M36" s="165">
        <v>7</v>
      </c>
      <c r="N36" s="94">
        <v>13</v>
      </c>
      <c r="O36" s="165"/>
      <c r="P36" s="94"/>
      <c r="Q36" s="165">
        <v>9</v>
      </c>
      <c r="R36" s="204">
        <v>11</v>
      </c>
      <c r="S36" s="91">
        <f t="shared" si="22"/>
        <v>7.285714285714286</v>
      </c>
      <c r="T36" s="93">
        <f t="shared" si="23"/>
        <v>8</v>
      </c>
      <c r="U36" s="104">
        <f>MIN(E36:R36)</f>
        <v>2</v>
      </c>
      <c r="W36" s="91">
        <v>19.9</v>
      </c>
      <c r="X36" s="98">
        <f t="shared" si="24"/>
        <v>0</v>
      </c>
      <c r="Y36" s="64">
        <f t="shared" si="20"/>
        <v>0</v>
      </c>
      <c r="Z36" s="64">
        <f t="shared" si="20"/>
        <v>0</v>
      </c>
      <c r="AA36" s="64">
        <f t="shared" si="20"/>
        <v>0</v>
      </c>
      <c r="AB36" s="64">
        <f t="shared" si="20"/>
        <v>0</v>
      </c>
      <c r="AC36" s="64">
        <f t="shared" si="20"/>
        <v>0</v>
      </c>
      <c r="AD36" s="64">
        <f t="shared" si="20"/>
        <v>0</v>
      </c>
      <c r="AF36" s="64">
        <f t="shared" si="25"/>
        <v>0</v>
      </c>
      <c r="AG36" s="64">
        <f t="shared" si="26"/>
        <v>0</v>
      </c>
      <c r="AH36" s="64">
        <f t="shared" si="27"/>
        <v>0</v>
      </c>
      <c r="AI36" s="64">
        <f t="shared" si="28"/>
        <v>0</v>
      </c>
      <c r="AJ36" s="64">
        <f t="shared" si="29"/>
        <v>0</v>
      </c>
      <c r="AK36" s="64">
        <f t="shared" si="30"/>
        <v>1</v>
      </c>
      <c r="AL36" s="64">
        <f t="shared" si="31"/>
        <v>0</v>
      </c>
      <c r="AM36" s="64">
        <f t="shared" si="32"/>
        <v>0</v>
      </c>
    </row>
    <row r="37" spans="1:39" ht="11.25">
      <c r="A37" s="71">
        <v>40</v>
      </c>
      <c r="B37" s="70">
        <f t="shared" si="21"/>
        <v>35</v>
      </c>
      <c r="C37" s="130" t="s">
        <v>105</v>
      </c>
      <c r="D37" s="95" t="s">
        <v>141</v>
      </c>
      <c r="E37" s="106">
        <v>8</v>
      </c>
      <c r="F37" s="94"/>
      <c r="G37" s="165"/>
      <c r="H37" s="94"/>
      <c r="I37" s="165"/>
      <c r="J37" s="94"/>
      <c r="K37" s="165">
        <v>8</v>
      </c>
      <c r="L37" s="94">
        <v>5</v>
      </c>
      <c r="M37" s="165"/>
      <c r="N37" s="94"/>
      <c r="O37" s="165">
        <v>13</v>
      </c>
      <c r="P37" s="94">
        <v>13</v>
      </c>
      <c r="Q37" s="165">
        <v>8</v>
      </c>
      <c r="R37" s="94">
        <v>6</v>
      </c>
      <c r="S37" s="91">
        <f t="shared" si="22"/>
        <v>8.714285714285714</v>
      </c>
      <c r="T37" s="93">
        <f t="shared" si="23"/>
        <v>7</v>
      </c>
      <c r="U37" s="104">
        <f>MIN(E37:R37)</f>
        <v>5</v>
      </c>
      <c r="W37" s="91">
        <v>19.9</v>
      </c>
      <c r="X37" s="98">
        <f t="shared" si="24"/>
        <v>0</v>
      </c>
      <c r="Y37" s="64">
        <f t="shared" si="20"/>
        <v>0</v>
      </c>
      <c r="Z37" s="64">
        <f t="shared" si="20"/>
        <v>0</v>
      </c>
      <c r="AA37" s="64">
        <f t="shared" si="20"/>
        <v>0</v>
      </c>
      <c r="AB37" s="64">
        <f t="shared" si="20"/>
        <v>0</v>
      </c>
      <c r="AC37" s="64">
        <f t="shared" si="20"/>
        <v>0</v>
      </c>
      <c r="AD37" s="64">
        <f t="shared" si="20"/>
        <v>0</v>
      </c>
      <c r="AF37" s="64">
        <f t="shared" si="25"/>
        <v>0</v>
      </c>
      <c r="AG37" s="64">
        <f t="shared" si="26"/>
        <v>0</v>
      </c>
      <c r="AH37" s="64">
        <f t="shared" si="27"/>
        <v>0</v>
      </c>
      <c r="AI37" s="64">
        <f t="shared" si="28"/>
        <v>0</v>
      </c>
      <c r="AJ37" s="64">
        <f t="shared" si="29"/>
        <v>0</v>
      </c>
      <c r="AK37" s="64">
        <f t="shared" si="30"/>
        <v>0</v>
      </c>
      <c r="AL37" s="64">
        <f t="shared" si="31"/>
        <v>1</v>
      </c>
      <c r="AM37" s="64">
        <f t="shared" si="32"/>
        <v>0</v>
      </c>
    </row>
    <row r="38" spans="1:44" ht="11.25">
      <c r="A38" s="71">
        <v>55</v>
      </c>
      <c r="B38" s="70">
        <f t="shared" si="21"/>
        <v>36</v>
      </c>
      <c r="C38" s="4" t="s">
        <v>75</v>
      </c>
      <c r="D38" s="95" t="s">
        <v>308</v>
      </c>
      <c r="E38" s="106"/>
      <c r="F38" s="94"/>
      <c r="G38" s="165"/>
      <c r="H38" s="94"/>
      <c r="I38" s="165"/>
      <c r="J38" s="94"/>
      <c r="K38" s="165"/>
      <c r="L38" s="94"/>
      <c r="M38" s="165"/>
      <c r="N38" s="94"/>
      <c r="O38" s="165">
        <v>10</v>
      </c>
      <c r="P38" s="94">
        <v>10</v>
      </c>
      <c r="Q38" s="165">
        <v>8</v>
      </c>
      <c r="R38" s="94">
        <v>7</v>
      </c>
      <c r="S38" s="91">
        <f t="shared" si="22"/>
        <v>8.75</v>
      </c>
      <c r="T38" s="93">
        <f t="shared" si="23"/>
        <v>4</v>
      </c>
      <c r="U38" s="104">
        <f>MIN(E38:R38)</f>
        <v>7</v>
      </c>
      <c r="W38" s="91">
        <v>19.9</v>
      </c>
      <c r="X38" s="98">
        <f t="shared" si="24"/>
        <v>0</v>
      </c>
      <c r="Y38" s="64">
        <f t="shared" si="20"/>
        <v>0</v>
      </c>
      <c r="Z38" s="64">
        <f t="shared" si="20"/>
        <v>0</v>
      </c>
      <c r="AA38" s="64">
        <f t="shared" si="20"/>
        <v>0</v>
      </c>
      <c r="AB38" s="64">
        <f t="shared" si="20"/>
        <v>0</v>
      </c>
      <c r="AC38" s="64">
        <f t="shared" si="20"/>
        <v>0</v>
      </c>
      <c r="AD38" s="64">
        <f t="shared" si="20"/>
        <v>0</v>
      </c>
      <c r="AF38" s="64">
        <f t="shared" si="25"/>
        <v>1</v>
      </c>
      <c r="AG38" s="64">
        <f t="shared" si="26"/>
        <v>0</v>
      </c>
      <c r="AH38" s="64">
        <f t="shared" si="27"/>
        <v>0</v>
      </c>
      <c r="AI38" s="64">
        <f t="shared" si="28"/>
        <v>0</v>
      </c>
      <c r="AJ38" s="64">
        <f t="shared" si="29"/>
        <v>0</v>
      </c>
      <c r="AK38" s="64">
        <f t="shared" si="30"/>
        <v>0</v>
      </c>
      <c r="AL38" s="64">
        <f t="shared" si="31"/>
        <v>0</v>
      </c>
      <c r="AM38" s="64">
        <f t="shared" si="32"/>
        <v>0</v>
      </c>
      <c r="AQ38" s="207"/>
      <c r="AR38" s="207"/>
    </row>
    <row r="39" spans="1:39" ht="11.25">
      <c r="A39" s="71">
        <v>56</v>
      </c>
      <c r="B39" s="70">
        <f t="shared" si="21"/>
        <v>36</v>
      </c>
      <c r="C39" s="148" t="s">
        <v>111</v>
      </c>
      <c r="D39" s="95" t="s">
        <v>252</v>
      </c>
      <c r="E39" s="106"/>
      <c r="F39" s="94"/>
      <c r="G39" s="165"/>
      <c r="H39" s="94"/>
      <c r="I39" s="165"/>
      <c r="J39" s="94"/>
      <c r="K39" s="165"/>
      <c r="L39" s="94"/>
      <c r="M39" s="165">
        <v>11</v>
      </c>
      <c r="N39" s="94">
        <v>11</v>
      </c>
      <c r="O39" s="165"/>
      <c r="P39" s="94"/>
      <c r="Q39" s="165">
        <v>7</v>
      </c>
      <c r="R39" s="94">
        <v>6</v>
      </c>
      <c r="S39" s="91">
        <f t="shared" si="22"/>
        <v>8.75</v>
      </c>
      <c r="T39" s="93">
        <f t="shared" si="23"/>
        <v>4</v>
      </c>
      <c r="U39" s="104">
        <f>MIN(E39:R39)</f>
        <v>6</v>
      </c>
      <c r="W39" s="91">
        <v>19.9</v>
      </c>
      <c r="X39" s="98">
        <f t="shared" si="24"/>
        <v>0</v>
      </c>
      <c r="Y39" s="64">
        <f t="shared" si="20"/>
        <v>0</v>
      </c>
      <c r="Z39" s="64">
        <f t="shared" si="20"/>
        <v>0</v>
      </c>
      <c r="AA39" s="64">
        <f t="shared" si="20"/>
        <v>0</v>
      </c>
      <c r="AB39" s="64">
        <f t="shared" si="20"/>
        <v>0</v>
      </c>
      <c r="AC39" s="64">
        <f t="shared" si="20"/>
        <v>0</v>
      </c>
      <c r="AD39" s="64">
        <f t="shared" si="20"/>
        <v>0</v>
      </c>
      <c r="AF39" s="64">
        <f t="shared" si="25"/>
        <v>0</v>
      </c>
      <c r="AG39" s="64">
        <f t="shared" si="26"/>
        <v>0</v>
      </c>
      <c r="AH39" s="64">
        <f t="shared" si="27"/>
        <v>0</v>
      </c>
      <c r="AI39" s="64">
        <f t="shared" si="28"/>
        <v>0</v>
      </c>
      <c r="AJ39" s="64">
        <f t="shared" si="29"/>
        <v>0</v>
      </c>
      <c r="AK39" s="64">
        <f t="shared" si="30"/>
        <v>0</v>
      </c>
      <c r="AL39" s="64">
        <f t="shared" si="31"/>
        <v>0</v>
      </c>
      <c r="AM39" s="64">
        <f t="shared" si="32"/>
        <v>1</v>
      </c>
    </row>
    <row r="40" spans="1:39" ht="11.25">
      <c r="A40" s="71">
        <v>36</v>
      </c>
      <c r="B40" s="70">
        <f t="shared" si="21"/>
        <v>38</v>
      </c>
      <c r="C40" s="3" t="s">
        <v>11</v>
      </c>
      <c r="D40" s="95" t="s">
        <v>80</v>
      </c>
      <c r="E40" s="106"/>
      <c r="F40" s="94"/>
      <c r="G40" s="165"/>
      <c r="H40" s="94"/>
      <c r="I40" s="165"/>
      <c r="J40" s="94"/>
      <c r="K40" s="165"/>
      <c r="L40" s="94"/>
      <c r="M40" s="165">
        <v>12</v>
      </c>
      <c r="N40" s="94">
        <v>10</v>
      </c>
      <c r="O40" s="165"/>
      <c r="P40" s="94"/>
      <c r="Q40" s="165"/>
      <c r="R40" s="94"/>
      <c r="S40" s="91">
        <f t="shared" si="22"/>
        <v>8.875</v>
      </c>
      <c r="T40" s="93">
        <f t="shared" si="23"/>
        <v>2</v>
      </c>
      <c r="U40" s="104"/>
      <c r="W40" s="91">
        <v>6.75</v>
      </c>
      <c r="X40" s="98">
        <f t="shared" si="24"/>
        <v>0</v>
      </c>
      <c r="Y40" s="64">
        <f t="shared" si="20"/>
        <v>0</v>
      </c>
      <c r="Z40" s="64">
        <f t="shared" si="20"/>
        <v>0</v>
      </c>
      <c r="AA40" s="64">
        <f t="shared" si="20"/>
        <v>0</v>
      </c>
      <c r="AB40" s="64">
        <f t="shared" si="20"/>
        <v>0</v>
      </c>
      <c r="AC40" s="64">
        <f t="shared" si="20"/>
        <v>0</v>
      </c>
      <c r="AD40" s="64">
        <f t="shared" si="20"/>
        <v>0</v>
      </c>
      <c r="AF40" s="64">
        <f t="shared" si="25"/>
        <v>0</v>
      </c>
      <c r="AG40" s="64">
        <f t="shared" si="26"/>
        <v>0</v>
      </c>
      <c r="AH40" s="64">
        <f t="shared" si="27"/>
        <v>0</v>
      </c>
      <c r="AI40" s="64">
        <f t="shared" si="28"/>
        <v>0</v>
      </c>
      <c r="AJ40" s="64">
        <f t="shared" si="29"/>
        <v>0</v>
      </c>
      <c r="AK40" s="64" t="b">
        <f t="shared" si="30"/>
        <v>0</v>
      </c>
      <c r="AL40" s="64">
        <f t="shared" si="31"/>
        <v>0</v>
      </c>
      <c r="AM40" s="64">
        <f t="shared" si="32"/>
        <v>0</v>
      </c>
    </row>
    <row r="41" spans="1:39" ht="11.25">
      <c r="A41" s="71">
        <v>37</v>
      </c>
      <c r="B41" s="70">
        <f t="shared" si="21"/>
        <v>39</v>
      </c>
      <c r="C41" s="129" t="s">
        <v>1</v>
      </c>
      <c r="D41" s="95" t="s">
        <v>184</v>
      </c>
      <c r="E41" s="106"/>
      <c r="F41" s="94"/>
      <c r="G41" s="165">
        <v>7</v>
      </c>
      <c r="H41" s="94">
        <v>10</v>
      </c>
      <c r="I41" s="165"/>
      <c r="J41" s="94"/>
      <c r="K41" s="165">
        <v>9</v>
      </c>
      <c r="L41" s="94">
        <v>7</v>
      </c>
      <c r="M41" s="165"/>
      <c r="N41" s="94"/>
      <c r="O41" s="165">
        <v>11</v>
      </c>
      <c r="P41" s="94">
        <v>10</v>
      </c>
      <c r="Q41" s="165"/>
      <c r="R41" s="94"/>
      <c r="S41" s="91">
        <f t="shared" si="22"/>
        <v>9</v>
      </c>
      <c r="T41" s="93">
        <f t="shared" si="23"/>
        <v>6</v>
      </c>
      <c r="U41" s="104">
        <f aca="true" t="shared" si="33" ref="U41:U51">MIN(E41:R41)</f>
        <v>7</v>
      </c>
      <c r="W41" s="91">
        <v>19.9</v>
      </c>
      <c r="X41" s="98">
        <f t="shared" si="24"/>
        <v>0</v>
      </c>
      <c r="Y41" s="64">
        <f t="shared" si="20"/>
        <v>0</v>
      </c>
      <c r="Z41" s="64">
        <f t="shared" si="20"/>
        <v>0</v>
      </c>
      <c r="AA41" s="64">
        <f t="shared" si="20"/>
        <v>0</v>
      </c>
      <c r="AB41" s="64">
        <f t="shared" si="20"/>
        <v>0</v>
      </c>
      <c r="AC41" s="64">
        <f t="shared" si="20"/>
        <v>0</v>
      </c>
      <c r="AD41" s="64">
        <f t="shared" si="20"/>
        <v>0</v>
      </c>
      <c r="AF41" s="64">
        <f t="shared" si="25"/>
        <v>0</v>
      </c>
      <c r="AG41" s="64">
        <f t="shared" si="26"/>
        <v>0</v>
      </c>
      <c r="AH41" s="64" t="b">
        <f t="shared" si="27"/>
        <v>0</v>
      </c>
      <c r="AI41" s="64">
        <f t="shared" si="28"/>
        <v>0</v>
      </c>
      <c r="AJ41" s="64">
        <f t="shared" si="29"/>
        <v>0</v>
      </c>
      <c r="AK41" s="64">
        <f t="shared" si="30"/>
        <v>0</v>
      </c>
      <c r="AL41" s="64">
        <f t="shared" si="31"/>
        <v>0</v>
      </c>
      <c r="AM41" s="64">
        <f t="shared" si="32"/>
        <v>0</v>
      </c>
    </row>
    <row r="42" spans="1:39" ht="11.25">
      <c r="A42" s="71">
        <v>38</v>
      </c>
      <c r="B42" s="70">
        <f t="shared" si="21"/>
        <v>40</v>
      </c>
      <c r="C42" s="137" t="s">
        <v>4</v>
      </c>
      <c r="D42" s="95" t="s">
        <v>215</v>
      </c>
      <c r="E42" s="106"/>
      <c r="F42" s="94"/>
      <c r="G42" s="165"/>
      <c r="H42" s="94"/>
      <c r="I42" s="165"/>
      <c r="J42" s="94"/>
      <c r="K42" s="165">
        <v>8</v>
      </c>
      <c r="L42" s="94">
        <v>5</v>
      </c>
      <c r="M42" s="165">
        <v>12</v>
      </c>
      <c r="N42" s="94">
        <v>10</v>
      </c>
      <c r="O42" s="165">
        <v>12</v>
      </c>
      <c r="P42" s="94">
        <v>8</v>
      </c>
      <c r="Q42" s="165"/>
      <c r="R42" s="94"/>
      <c r="S42" s="91">
        <f t="shared" si="22"/>
        <v>9.166666666666666</v>
      </c>
      <c r="T42" s="93">
        <f t="shared" si="23"/>
        <v>6</v>
      </c>
      <c r="U42" s="104">
        <f t="shared" si="33"/>
        <v>5</v>
      </c>
      <c r="W42" s="91">
        <v>19.9</v>
      </c>
      <c r="X42" s="98">
        <f t="shared" si="24"/>
        <v>0</v>
      </c>
      <c r="Y42" s="64">
        <f t="shared" si="20"/>
        <v>0</v>
      </c>
      <c r="Z42" s="64">
        <f t="shared" si="20"/>
        <v>0</v>
      </c>
      <c r="AA42" s="64">
        <f t="shared" si="20"/>
        <v>0</v>
      </c>
      <c r="AB42" s="64">
        <f t="shared" si="20"/>
        <v>0</v>
      </c>
      <c r="AC42" s="64">
        <f t="shared" si="20"/>
        <v>0</v>
      </c>
      <c r="AD42" s="64">
        <f t="shared" si="20"/>
        <v>0</v>
      </c>
      <c r="AF42" s="64">
        <f t="shared" si="25"/>
        <v>0</v>
      </c>
      <c r="AG42" s="64">
        <f t="shared" si="26"/>
        <v>0</v>
      </c>
      <c r="AH42" s="64">
        <f t="shared" si="27"/>
        <v>0</v>
      </c>
      <c r="AI42" s="64">
        <f t="shared" si="28"/>
        <v>0</v>
      </c>
      <c r="AJ42" s="64" t="b">
        <f t="shared" si="29"/>
        <v>0</v>
      </c>
      <c r="AK42" s="64">
        <f t="shared" si="30"/>
        <v>0</v>
      </c>
      <c r="AL42" s="64">
        <f t="shared" si="31"/>
        <v>0</v>
      </c>
      <c r="AM42" s="64">
        <f t="shared" si="32"/>
        <v>0</v>
      </c>
    </row>
    <row r="43" spans="1:39" ht="11.25">
      <c r="A43" s="71">
        <v>39</v>
      </c>
      <c r="B43" s="70">
        <f t="shared" si="21"/>
        <v>41</v>
      </c>
      <c r="C43" s="148" t="s">
        <v>111</v>
      </c>
      <c r="D43" s="95" t="s">
        <v>142</v>
      </c>
      <c r="E43" s="106">
        <v>8</v>
      </c>
      <c r="F43" s="94"/>
      <c r="G43" s="165">
        <v>10</v>
      </c>
      <c r="H43" s="94">
        <v>10</v>
      </c>
      <c r="I43" s="165"/>
      <c r="J43" s="94"/>
      <c r="K43" s="165"/>
      <c r="L43" s="94"/>
      <c r="M43" s="165"/>
      <c r="N43" s="94"/>
      <c r="O43" s="165"/>
      <c r="P43" s="94"/>
      <c r="Q43" s="165"/>
      <c r="R43" s="94"/>
      <c r="S43" s="91">
        <f t="shared" si="22"/>
        <v>9.333333333333334</v>
      </c>
      <c r="T43" s="93">
        <f t="shared" si="23"/>
        <v>3</v>
      </c>
      <c r="U43" s="104">
        <f t="shared" si="33"/>
        <v>8</v>
      </c>
      <c r="W43" s="91">
        <v>19.9</v>
      </c>
      <c r="X43" s="98">
        <f t="shared" si="24"/>
        <v>0</v>
      </c>
      <c r="Y43" s="64">
        <f aca="true" t="shared" si="34" ref="Y43:AD52">IF($C43=Y$1,$X43,0)</f>
        <v>0</v>
      </c>
      <c r="Z43" s="64">
        <f t="shared" si="34"/>
        <v>0</v>
      </c>
      <c r="AA43" s="64">
        <f t="shared" si="34"/>
        <v>0</v>
      </c>
      <c r="AB43" s="64">
        <f t="shared" si="34"/>
        <v>0</v>
      </c>
      <c r="AC43" s="64">
        <f t="shared" si="34"/>
        <v>0</v>
      </c>
      <c r="AD43" s="64">
        <f t="shared" si="34"/>
        <v>0</v>
      </c>
      <c r="AF43" s="64">
        <f t="shared" si="25"/>
        <v>0</v>
      </c>
      <c r="AG43" s="64">
        <f t="shared" si="26"/>
        <v>0</v>
      </c>
      <c r="AH43" s="64">
        <f t="shared" si="27"/>
        <v>0</v>
      </c>
      <c r="AI43" s="64">
        <f t="shared" si="28"/>
        <v>0</v>
      </c>
      <c r="AJ43" s="64">
        <f t="shared" si="29"/>
        <v>0</v>
      </c>
      <c r="AK43" s="64">
        <f t="shared" si="30"/>
        <v>0</v>
      </c>
      <c r="AL43" s="64">
        <f t="shared" si="31"/>
        <v>0</v>
      </c>
      <c r="AM43" s="64" t="b">
        <f t="shared" si="32"/>
        <v>0</v>
      </c>
    </row>
    <row r="44" spans="1:39" ht="11.25">
      <c r="A44" s="71">
        <v>45</v>
      </c>
      <c r="B44" s="70">
        <f t="shared" si="21"/>
        <v>42</v>
      </c>
      <c r="C44" s="130" t="s">
        <v>105</v>
      </c>
      <c r="D44" s="95" t="s">
        <v>145</v>
      </c>
      <c r="E44" s="106">
        <v>10</v>
      </c>
      <c r="F44" s="94">
        <v>9</v>
      </c>
      <c r="G44" s="205">
        <v>12</v>
      </c>
      <c r="H44" s="94">
        <v>11</v>
      </c>
      <c r="I44" s="165">
        <v>11</v>
      </c>
      <c r="J44" s="94">
        <v>11</v>
      </c>
      <c r="K44" s="165"/>
      <c r="L44" s="94"/>
      <c r="M44" s="165">
        <v>11</v>
      </c>
      <c r="N44" s="94">
        <v>11</v>
      </c>
      <c r="O44" s="165"/>
      <c r="P44" s="94"/>
      <c r="Q44" s="165">
        <v>6</v>
      </c>
      <c r="R44" s="94">
        <v>5</v>
      </c>
      <c r="S44" s="91">
        <f t="shared" si="22"/>
        <v>9.444444444444445</v>
      </c>
      <c r="T44" s="93">
        <f t="shared" si="23"/>
        <v>10</v>
      </c>
      <c r="U44" s="104">
        <f t="shared" si="33"/>
        <v>5</v>
      </c>
      <c r="W44" s="91">
        <v>19.9</v>
      </c>
      <c r="X44" s="98">
        <f t="shared" si="24"/>
        <v>0</v>
      </c>
      <c r="Y44" s="64">
        <f t="shared" si="34"/>
        <v>0</v>
      </c>
      <c r="Z44" s="64">
        <f t="shared" si="34"/>
        <v>0</v>
      </c>
      <c r="AA44" s="64">
        <f t="shared" si="34"/>
        <v>0</v>
      </c>
      <c r="AB44" s="64">
        <f t="shared" si="34"/>
        <v>0</v>
      </c>
      <c r="AC44" s="64">
        <f t="shared" si="34"/>
        <v>0</v>
      </c>
      <c r="AD44" s="64">
        <f t="shared" si="34"/>
        <v>0</v>
      </c>
      <c r="AF44" s="64">
        <f t="shared" si="25"/>
        <v>0</v>
      </c>
      <c r="AG44" s="64">
        <f t="shared" si="26"/>
        <v>0</v>
      </c>
      <c r="AH44" s="64">
        <f t="shared" si="27"/>
        <v>0</v>
      </c>
      <c r="AI44" s="64">
        <f t="shared" si="28"/>
        <v>0</v>
      </c>
      <c r="AJ44" s="64">
        <f t="shared" si="29"/>
        <v>0</v>
      </c>
      <c r="AK44" s="64">
        <f t="shared" si="30"/>
        <v>0</v>
      </c>
      <c r="AL44" s="64">
        <f t="shared" si="31"/>
        <v>1</v>
      </c>
      <c r="AM44" s="64">
        <f t="shared" si="32"/>
        <v>0</v>
      </c>
    </row>
    <row r="45" spans="1:39" ht="11.25">
      <c r="A45" s="71">
        <v>41</v>
      </c>
      <c r="B45" s="70">
        <f t="shared" si="21"/>
        <v>43</v>
      </c>
      <c r="C45" s="148" t="s">
        <v>111</v>
      </c>
      <c r="D45" s="95" t="s">
        <v>208</v>
      </c>
      <c r="E45" s="106"/>
      <c r="F45" s="94"/>
      <c r="G45" s="165"/>
      <c r="H45" s="94"/>
      <c r="I45" s="165">
        <v>11</v>
      </c>
      <c r="J45" s="94">
        <v>11</v>
      </c>
      <c r="K45" s="165">
        <v>7</v>
      </c>
      <c r="L45" s="94">
        <v>9</v>
      </c>
      <c r="M45" s="165"/>
      <c r="N45" s="94"/>
      <c r="O45" s="165"/>
      <c r="P45" s="94"/>
      <c r="Q45" s="165"/>
      <c r="R45" s="94"/>
      <c r="S45" s="91">
        <f t="shared" si="22"/>
        <v>9.5</v>
      </c>
      <c r="T45" s="93">
        <f t="shared" si="23"/>
        <v>4</v>
      </c>
      <c r="U45" s="104">
        <f t="shared" si="33"/>
        <v>7</v>
      </c>
      <c r="W45" s="91">
        <v>19.9</v>
      </c>
      <c r="X45" s="98">
        <f t="shared" si="24"/>
        <v>0</v>
      </c>
      <c r="Y45" s="64">
        <f t="shared" si="34"/>
        <v>0</v>
      </c>
      <c r="Z45" s="64">
        <f t="shared" si="34"/>
        <v>0</v>
      </c>
      <c r="AA45" s="64">
        <f t="shared" si="34"/>
        <v>0</v>
      </c>
      <c r="AB45" s="64">
        <f t="shared" si="34"/>
        <v>0</v>
      </c>
      <c r="AC45" s="64">
        <f t="shared" si="34"/>
        <v>0</v>
      </c>
      <c r="AD45" s="64">
        <f t="shared" si="34"/>
        <v>0</v>
      </c>
      <c r="AF45" s="64">
        <f t="shared" si="25"/>
        <v>0</v>
      </c>
      <c r="AG45" s="64">
        <f t="shared" si="26"/>
        <v>0</v>
      </c>
      <c r="AH45" s="64">
        <f t="shared" si="27"/>
        <v>0</v>
      </c>
      <c r="AI45" s="64">
        <f t="shared" si="28"/>
        <v>0</v>
      </c>
      <c r="AJ45" s="64">
        <f t="shared" si="29"/>
        <v>0</v>
      </c>
      <c r="AK45" s="64">
        <f t="shared" si="30"/>
        <v>0</v>
      </c>
      <c r="AL45" s="64">
        <f t="shared" si="31"/>
        <v>0</v>
      </c>
      <c r="AM45" s="64" t="b">
        <f t="shared" si="32"/>
        <v>0</v>
      </c>
    </row>
    <row r="46" spans="1:39" ht="11.25">
      <c r="A46" s="71">
        <v>42</v>
      </c>
      <c r="B46" s="70">
        <f t="shared" si="21"/>
        <v>44</v>
      </c>
      <c r="C46" s="3" t="s">
        <v>11</v>
      </c>
      <c r="D46" s="95" t="s">
        <v>12</v>
      </c>
      <c r="E46" s="106">
        <v>6</v>
      </c>
      <c r="F46" s="94"/>
      <c r="G46" s="165">
        <v>13</v>
      </c>
      <c r="H46" s="94">
        <v>10</v>
      </c>
      <c r="I46" s="165"/>
      <c r="J46" s="94"/>
      <c r="K46" s="165"/>
      <c r="L46" s="94"/>
      <c r="M46" s="165"/>
      <c r="N46" s="94"/>
      <c r="O46" s="165"/>
      <c r="P46" s="94"/>
      <c r="Q46" s="165"/>
      <c r="R46" s="94"/>
      <c r="S46" s="91">
        <f t="shared" si="22"/>
        <v>9.666666666666666</v>
      </c>
      <c r="T46" s="93">
        <f t="shared" si="23"/>
        <v>3</v>
      </c>
      <c r="U46" s="104">
        <f t="shared" si="33"/>
        <v>6</v>
      </c>
      <c r="W46" s="91">
        <v>5</v>
      </c>
      <c r="X46" s="98">
        <f t="shared" si="24"/>
        <v>0</v>
      </c>
      <c r="Y46" s="64">
        <f t="shared" si="34"/>
        <v>0</v>
      </c>
      <c r="Z46" s="64">
        <f t="shared" si="34"/>
        <v>0</v>
      </c>
      <c r="AA46" s="64">
        <f t="shared" si="34"/>
        <v>0</v>
      </c>
      <c r="AB46" s="64">
        <f t="shared" si="34"/>
        <v>0</v>
      </c>
      <c r="AC46" s="64">
        <f t="shared" si="34"/>
        <v>0</v>
      </c>
      <c r="AD46" s="64">
        <f t="shared" si="34"/>
        <v>0</v>
      </c>
      <c r="AF46" s="64">
        <f t="shared" si="25"/>
        <v>0</v>
      </c>
      <c r="AG46" s="64">
        <f t="shared" si="26"/>
        <v>0</v>
      </c>
      <c r="AH46" s="64">
        <f t="shared" si="27"/>
        <v>0</v>
      </c>
      <c r="AI46" s="64">
        <f t="shared" si="28"/>
        <v>0</v>
      </c>
      <c r="AJ46" s="64">
        <f t="shared" si="29"/>
        <v>0</v>
      </c>
      <c r="AK46" s="64" t="b">
        <f t="shared" si="30"/>
        <v>0</v>
      </c>
      <c r="AL46" s="64">
        <f t="shared" si="31"/>
        <v>0</v>
      </c>
      <c r="AM46" s="64">
        <f t="shared" si="32"/>
        <v>0</v>
      </c>
    </row>
    <row r="47" spans="1:39" ht="11.25">
      <c r="A47" s="71">
        <v>43</v>
      </c>
      <c r="B47" s="70">
        <f t="shared" si="21"/>
        <v>45</v>
      </c>
      <c r="C47" s="148" t="s">
        <v>111</v>
      </c>
      <c r="D47" s="95" t="s">
        <v>256</v>
      </c>
      <c r="E47" s="97"/>
      <c r="F47" s="96"/>
      <c r="G47" s="166"/>
      <c r="H47" s="96"/>
      <c r="I47" s="166"/>
      <c r="J47" s="96"/>
      <c r="K47" s="166"/>
      <c r="L47" s="96"/>
      <c r="M47" s="166">
        <v>11</v>
      </c>
      <c r="N47" s="96">
        <v>11</v>
      </c>
      <c r="O47" s="166">
        <v>9</v>
      </c>
      <c r="P47" s="96">
        <v>9</v>
      </c>
      <c r="Q47" s="166"/>
      <c r="R47" s="96"/>
      <c r="S47" s="91">
        <f t="shared" si="22"/>
        <v>10</v>
      </c>
      <c r="T47" s="93">
        <f t="shared" si="23"/>
        <v>4</v>
      </c>
      <c r="U47" s="104">
        <f t="shared" si="33"/>
        <v>9</v>
      </c>
      <c r="W47" s="91">
        <v>19.9</v>
      </c>
      <c r="X47" s="98">
        <f t="shared" si="24"/>
        <v>0</v>
      </c>
      <c r="Y47" s="64">
        <f t="shared" si="34"/>
        <v>0</v>
      </c>
      <c r="Z47" s="64">
        <f t="shared" si="34"/>
        <v>0</v>
      </c>
      <c r="AA47" s="64">
        <f t="shared" si="34"/>
        <v>0</v>
      </c>
      <c r="AB47" s="64">
        <f t="shared" si="34"/>
        <v>0</v>
      </c>
      <c r="AC47" s="64">
        <f t="shared" si="34"/>
        <v>0</v>
      </c>
      <c r="AD47" s="64">
        <f t="shared" si="34"/>
        <v>0</v>
      </c>
      <c r="AF47" s="64">
        <f t="shared" si="25"/>
        <v>0</v>
      </c>
      <c r="AG47" s="64">
        <f t="shared" si="26"/>
        <v>0</v>
      </c>
      <c r="AH47" s="64">
        <f t="shared" si="27"/>
        <v>0</v>
      </c>
      <c r="AI47" s="64">
        <f t="shared" si="28"/>
        <v>0</v>
      </c>
      <c r="AJ47" s="64">
        <f t="shared" si="29"/>
        <v>0</v>
      </c>
      <c r="AK47" s="64">
        <f t="shared" si="30"/>
        <v>0</v>
      </c>
      <c r="AL47" s="64">
        <f t="shared" si="31"/>
        <v>0</v>
      </c>
      <c r="AM47" s="64" t="b">
        <f t="shared" si="32"/>
        <v>0</v>
      </c>
    </row>
    <row r="48" spans="1:39" ht="11.25">
      <c r="A48" s="71">
        <v>44</v>
      </c>
      <c r="B48" s="70">
        <f t="shared" si="21"/>
        <v>46</v>
      </c>
      <c r="C48" s="130" t="s">
        <v>105</v>
      </c>
      <c r="D48" s="95" t="s">
        <v>98</v>
      </c>
      <c r="E48" s="97"/>
      <c r="F48" s="96"/>
      <c r="G48" s="166">
        <v>9</v>
      </c>
      <c r="H48" s="96">
        <v>11</v>
      </c>
      <c r="I48" s="166">
        <v>11</v>
      </c>
      <c r="J48" s="96">
        <v>11</v>
      </c>
      <c r="K48" s="166"/>
      <c r="L48" s="96"/>
      <c r="M48" s="166"/>
      <c r="N48" s="96"/>
      <c r="O48" s="166"/>
      <c r="P48" s="96"/>
      <c r="Q48" s="166">
        <v>10</v>
      </c>
      <c r="R48" s="96">
        <v>11</v>
      </c>
      <c r="S48" s="91">
        <f t="shared" si="22"/>
        <v>10.5</v>
      </c>
      <c r="T48" s="93">
        <f t="shared" si="23"/>
        <v>6</v>
      </c>
      <c r="U48" s="104">
        <f t="shared" si="33"/>
        <v>9</v>
      </c>
      <c r="W48" s="91">
        <v>7.333333333333333</v>
      </c>
      <c r="X48" s="98">
        <f t="shared" si="24"/>
        <v>0</v>
      </c>
      <c r="Y48" s="64">
        <f t="shared" si="34"/>
        <v>0</v>
      </c>
      <c r="Z48" s="64">
        <f t="shared" si="34"/>
        <v>0</v>
      </c>
      <c r="AA48" s="64">
        <f t="shared" si="34"/>
        <v>0</v>
      </c>
      <c r="AB48" s="64">
        <f t="shared" si="34"/>
        <v>0</v>
      </c>
      <c r="AC48" s="64">
        <f t="shared" si="34"/>
        <v>0</v>
      </c>
      <c r="AD48" s="64">
        <f t="shared" si="34"/>
        <v>0</v>
      </c>
      <c r="AF48" s="64">
        <f t="shared" si="25"/>
        <v>0</v>
      </c>
      <c r="AG48" s="64">
        <f t="shared" si="26"/>
        <v>0</v>
      </c>
      <c r="AH48" s="64">
        <f t="shared" si="27"/>
        <v>0</v>
      </c>
      <c r="AI48" s="64">
        <f t="shared" si="28"/>
        <v>0</v>
      </c>
      <c r="AJ48" s="64">
        <f t="shared" si="29"/>
        <v>0</v>
      </c>
      <c r="AK48" s="64">
        <f t="shared" si="30"/>
        <v>0</v>
      </c>
      <c r="AL48" s="64">
        <f t="shared" si="31"/>
        <v>1</v>
      </c>
      <c r="AM48" s="64">
        <f t="shared" si="32"/>
        <v>0</v>
      </c>
    </row>
    <row r="49" spans="1:39" ht="11.25">
      <c r="A49" s="71">
        <v>35</v>
      </c>
      <c r="B49" s="70">
        <f t="shared" si="21"/>
        <v>47</v>
      </c>
      <c r="C49" s="4" t="s">
        <v>75</v>
      </c>
      <c r="D49" s="95" t="s">
        <v>55</v>
      </c>
      <c r="E49" s="97"/>
      <c r="F49" s="96"/>
      <c r="G49" s="166">
        <v>13</v>
      </c>
      <c r="H49" s="96">
        <v>8</v>
      </c>
      <c r="I49" s="166"/>
      <c r="J49" s="96"/>
      <c r="K49" s="166"/>
      <c r="L49" s="96"/>
      <c r="M49" s="166"/>
      <c r="N49" s="96"/>
      <c r="O49" s="166"/>
      <c r="P49" s="96"/>
      <c r="Q49" s="166">
        <v>11</v>
      </c>
      <c r="R49" s="96">
        <v>11</v>
      </c>
      <c r="S49" s="91">
        <f t="shared" si="22"/>
        <v>10.75</v>
      </c>
      <c r="T49" s="93">
        <f t="shared" si="23"/>
        <v>4</v>
      </c>
      <c r="U49" s="104">
        <f t="shared" si="33"/>
        <v>8</v>
      </c>
      <c r="W49" s="91">
        <v>6.5</v>
      </c>
      <c r="X49" s="98">
        <f t="shared" si="24"/>
        <v>0</v>
      </c>
      <c r="Y49" s="64">
        <f t="shared" si="34"/>
        <v>0</v>
      </c>
      <c r="Z49" s="64">
        <f t="shared" si="34"/>
        <v>0</v>
      </c>
      <c r="AA49" s="64">
        <f t="shared" si="34"/>
        <v>0</v>
      </c>
      <c r="AB49" s="64">
        <f t="shared" si="34"/>
        <v>0</v>
      </c>
      <c r="AC49" s="64">
        <f t="shared" si="34"/>
        <v>0</v>
      </c>
      <c r="AD49" s="64">
        <f t="shared" si="34"/>
        <v>0</v>
      </c>
      <c r="AF49" s="64">
        <f t="shared" si="25"/>
        <v>1</v>
      </c>
      <c r="AG49" s="64">
        <f t="shared" si="26"/>
        <v>0</v>
      </c>
      <c r="AH49" s="64">
        <f t="shared" si="27"/>
        <v>0</v>
      </c>
      <c r="AI49" s="64">
        <f t="shared" si="28"/>
        <v>0</v>
      </c>
      <c r="AJ49" s="64">
        <f t="shared" si="29"/>
        <v>0</v>
      </c>
      <c r="AK49" s="64">
        <f t="shared" si="30"/>
        <v>0</v>
      </c>
      <c r="AL49" s="64">
        <f t="shared" si="31"/>
        <v>0</v>
      </c>
      <c r="AM49" s="64">
        <f t="shared" si="32"/>
        <v>0</v>
      </c>
    </row>
    <row r="50" spans="1:39" ht="11.25">
      <c r="A50" s="71">
        <v>46</v>
      </c>
      <c r="B50" s="70">
        <f t="shared" si="21"/>
        <v>48</v>
      </c>
      <c r="C50" s="148" t="s">
        <v>111</v>
      </c>
      <c r="D50" s="95" t="s">
        <v>187</v>
      </c>
      <c r="E50" s="97"/>
      <c r="F50" s="96"/>
      <c r="G50" s="166">
        <v>13</v>
      </c>
      <c r="H50" s="96">
        <v>12</v>
      </c>
      <c r="I50" s="166">
        <v>11</v>
      </c>
      <c r="J50" s="96">
        <v>11</v>
      </c>
      <c r="K50" s="166"/>
      <c r="L50" s="96"/>
      <c r="M50" s="166"/>
      <c r="N50" s="96"/>
      <c r="O50" s="166"/>
      <c r="P50" s="96"/>
      <c r="Q50" s="166"/>
      <c r="R50" s="96"/>
      <c r="S50" s="91">
        <f t="shared" si="22"/>
        <v>11.75</v>
      </c>
      <c r="T50" s="93">
        <f t="shared" si="23"/>
        <v>4</v>
      </c>
      <c r="U50" s="104">
        <f t="shared" si="33"/>
        <v>11</v>
      </c>
      <c r="W50" s="91">
        <v>19.9</v>
      </c>
      <c r="X50" s="98">
        <f t="shared" si="24"/>
        <v>0</v>
      </c>
      <c r="Y50" s="64">
        <f t="shared" si="34"/>
        <v>0</v>
      </c>
      <c r="Z50" s="64">
        <f t="shared" si="34"/>
        <v>0</v>
      </c>
      <c r="AA50" s="64">
        <f t="shared" si="34"/>
        <v>0</v>
      </c>
      <c r="AB50" s="64">
        <f t="shared" si="34"/>
        <v>0</v>
      </c>
      <c r="AC50" s="64">
        <f t="shared" si="34"/>
        <v>0</v>
      </c>
      <c r="AD50" s="64">
        <f t="shared" si="34"/>
        <v>0</v>
      </c>
      <c r="AF50" s="64">
        <f t="shared" si="25"/>
        <v>0</v>
      </c>
      <c r="AG50" s="64">
        <f t="shared" si="26"/>
        <v>0</v>
      </c>
      <c r="AH50" s="64">
        <f t="shared" si="27"/>
        <v>0</v>
      </c>
      <c r="AI50" s="64">
        <f t="shared" si="28"/>
        <v>0</v>
      </c>
      <c r="AJ50" s="64">
        <f t="shared" si="29"/>
        <v>0</v>
      </c>
      <c r="AK50" s="64">
        <f t="shared" si="30"/>
        <v>0</v>
      </c>
      <c r="AL50" s="64">
        <f t="shared" si="31"/>
        <v>0</v>
      </c>
      <c r="AM50" s="64" t="b">
        <f t="shared" si="32"/>
        <v>0</v>
      </c>
    </row>
    <row r="51" spans="1:39" ht="11.25">
      <c r="A51" s="71">
        <v>47</v>
      </c>
      <c r="B51" s="70">
        <f t="shared" si="21"/>
        <v>49</v>
      </c>
      <c r="C51" s="5" t="s">
        <v>6</v>
      </c>
      <c r="D51" s="95" t="s">
        <v>113</v>
      </c>
      <c r="E51" s="97">
        <v>4</v>
      </c>
      <c r="F51" s="96">
        <v>4</v>
      </c>
      <c r="G51" s="166"/>
      <c r="H51" s="96"/>
      <c r="I51" s="166"/>
      <c r="J51" s="96"/>
      <c r="K51" s="166"/>
      <c r="L51" s="96"/>
      <c r="M51" s="166"/>
      <c r="N51" s="96"/>
      <c r="O51" s="166"/>
      <c r="P51" s="96"/>
      <c r="Q51" s="166"/>
      <c r="R51" s="96"/>
      <c r="S51" s="91">
        <f t="shared" si="22"/>
        <v>11.95</v>
      </c>
      <c r="T51" s="93">
        <f t="shared" si="23"/>
        <v>2</v>
      </c>
      <c r="U51" s="104">
        <f t="shared" si="33"/>
        <v>4</v>
      </c>
      <c r="W51" s="91">
        <v>19.9</v>
      </c>
      <c r="X51" s="98">
        <f t="shared" si="24"/>
        <v>0</v>
      </c>
      <c r="Y51" s="64">
        <f t="shared" si="34"/>
        <v>0</v>
      </c>
      <c r="Z51" s="64">
        <f t="shared" si="34"/>
        <v>0</v>
      </c>
      <c r="AA51" s="64">
        <f t="shared" si="34"/>
        <v>0</v>
      </c>
      <c r="AB51" s="64">
        <f t="shared" si="34"/>
        <v>0</v>
      </c>
      <c r="AC51" s="64">
        <f t="shared" si="34"/>
        <v>0</v>
      </c>
      <c r="AD51" s="64">
        <f t="shared" si="34"/>
        <v>0</v>
      </c>
      <c r="AF51" s="64">
        <f t="shared" si="25"/>
        <v>0</v>
      </c>
      <c r="AG51" s="64">
        <f t="shared" si="26"/>
        <v>0</v>
      </c>
      <c r="AH51" s="64">
        <f t="shared" si="27"/>
        <v>0</v>
      </c>
      <c r="AI51" s="64" t="b">
        <f t="shared" si="28"/>
        <v>0</v>
      </c>
      <c r="AJ51" s="64">
        <f t="shared" si="29"/>
        <v>0</v>
      </c>
      <c r="AK51" s="64">
        <f t="shared" si="30"/>
        <v>0</v>
      </c>
      <c r="AL51" s="64">
        <f t="shared" si="31"/>
        <v>0</v>
      </c>
      <c r="AM51" s="64">
        <f t="shared" si="32"/>
        <v>0</v>
      </c>
    </row>
    <row r="52" spans="1:39" ht="11.25">
      <c r="A52" s="71">
        <v>48</v>
      </c>
      <c r="B52" s="70">
        <f t="shared" si="21"/>
        <v>50</v>
      </c>
      <c r="C52" s="5" t="s">
        <v>6</v>
      </c>
      <c r="D52" s="92" t="s">
        <v>216</v>
      </c>
      <c r="E52" s="106"/>
      <c r="F52" s="94"/>
      <c r="G52" s="165"/>
      <c r="H52" s="94"/>
      <c r="I52" s="165"/>
      <c r="J52" s="94"/>
      <c r="K52" s="165">
        <v>3</v>
      </c>
      <c r="L52" s="94">
        <v>6</v>
      </c>
      <c r="M52" s="165"/>
      <c r="N52" s="94"/>
      <c r="O52" s="165"/>
      <c r="P52" s="94"/>
      <c r="Q52" s="165"/>
      <c r="R52" s="94"/>
      <c r="S52" s="91">
        <f t="shared" si="22"/>
        <v>12.2</v>
      </c>
      <c r="T52" s="93">
        <f t="shared" si="23"/>
        <v>2</v>
      </c>
      <c r="U52" s="104"/>
      <c r="W52" s="91">
        <v>19.9</v>
      </c>
      <c r="X52" s="98">
        <f t="shared" si="24"/>
        <v>0</v>
      </c>
      <c r="Y52" s="64">
        <f t="shared" si="34"/>
        <v>0</v>
      </c>
      <c r="Z52" s="64">
        <f t="shared" si="34"/>
        <v>0</v>
      </c>
      <c r="AA52" s="64">
        <f t="shared" si="34"/>
        <v>0</v>
      </c>
      <c r="AB52" s="64">
        <f t="shared" si="34"/>
        <v>0</v>
      </c>
      <c r="AC52" s="64">
        <f t="shared" si="34"/>
        <v>0</v>
      </c>
      <c r="AD52" s="64">
        <f t="shared" si="34"/>
        <v>0</v>
      </c>
      <c r="AF52" s="64">
        <f t="shared" si="25"/>
        <v>0</v>
      </c>
      <c r="AG52" s="64">
        <f t="shared" si="26"/>
        <v>0</v>
      </c>
      <c r="AH52" s="64">
        <f t="shared" si="27"/>
        <v>0</v>
      </c>
      <c r="AI52" s="64" t="b">
        <f t="shared" si="28"/>
        <v>0</v>
      </c>
      <c r="AJ52" s="64">
        <f t="shared" si="29"/>
        <v>0</v>
      </c>
      <c r="AK52" s="64">
        <f t="shared" si="30"/>
        <v>0</v>
      </c>
      <c r="AL52" s="64">
        <f t="shared" si="31"/>
        <v>0</v>
      </c>
      <c r="AM52" s="64">
        <f t="shared" si="32"/>
        <v>0</v>
      </c>
    </row>
    <row r="53" spans="1:39" ht="11.25">
      <c r="A53" s="71">
        <v>49</v>
      </c>
      <c r="B53" s="70">
        <f t="shared" si="21"/>
        <v>51</v>
      </c>
      <c r="C53" s="5" t="s">
        <v>6</v>
      </c>
      <c r="D53" s="92" t="s">
        <v>183</v>
      </c>
      <c r="E53" s="106"/>
      <c r="F53" s="94"/>
      <c r="G53" s="165">
        <v>9</v>
      </c>
      <c r="H53" s="94">
        <v>5</v>
      </c>
      <c r="I53" s="165"/>
      <c r="J53" s="94"/>
      <c r="K53" s="165"/>
      <c r="L53" s="94"/>
      <c r="M53" s="165"/>
      <c r="N53" s="94"/>
      <c r="O53" s="165"/>
      <c r="P53" s="94"/>
      <c r="Q53" s="165"/>
      <c r="R53" s="94"/>
      <c r="S53" s="91">
        <f t="shared" si="22"/>
        <v>13.45</v>
      </c>
      <c r="T53" s="93">
        <f t="shared" si="23"/>
        <v>2</v>
      </c>
      <c r="U53" s="104">
        <f>MIN(E53:R53)</f>
        <v>5</v>
      </c>
      <c r="W53" s="91">
        <v>19.9</v>
      </c>
      <c r="X53" s="98">
        <f t="shared" si="24"/>
        <v>0</v>
      </c>
      <c r="Y53" s="64">
        <f aca="true" t="shared" si="35" ref="Y53:AD61">IF($C53=Y$1,$X53,0)</f>
        <v>0</v>
      </c>
      <c r="Z53" s="64">
        <f t="shared" si="35"/>
        <v>0</v>
      </c>
      <c r="AA53" s="64">
        <f t="shared" si="35"/>
        <v>0</v>
      </c>
      <c r="AB53" s="64">
        <f t="shared" si="35"/>
        <v>0</v>
      </c>
      <c r="AC53" s="64">
        <f t="shared" si="35"/>
        <v>0</v>
      </c>
      <c r="AD53" s="64">
        <f t="shared" si="35"/>
        <v>0</v>
      </c>
      <c r="AF53" s="64">
        <f t="shared" si="25"/>
        <v>0</v>
      </c>
      <c r="AG53" s="64">
        <f t="shared" si="26"/>
        <v>0</v>
      </c>
      <c r="AH53" s="64">
        <f t="shared" si="27"/>
        <v>0</v>
      </c>
      <c r="AI53" s="64" t="b">
        <f t="shared" si="28"/>
        <v>0</v>
      </c>
      <c r="AJ53" s="64">
        <f t="shared" si="29"/>
        <v>0</v>
      </c>
      <c r="AK53" s="64">
        <f t="shared" si="30"/>
        <v>0</v>
      </c>
      <c r="AL53" s="64">
        <f t="shared" si="31"/>
        <v>0</v>
      </c>
      <c r="AM53" s="64">
        <f t="shared" si="32"/>
        <v>0</v>
      </c>
    </row>
    <row r="54" spans="1:39" ht="11.25">
      <c r="A54" s="71">
        <v>49</v>
      </c>
      <c r="B54" s="70">
        <f t="shared" si="21"/>
        <v>51</v>
      </c>
      <c r="C54" s="148" t="s">
        <v>111</v>
      </c>
      <c r="D54" s="92" t="s">
        <v>144</v>
      </c>
      <c r="E54" s="106">
        <v>9</v>
      </c>
      <c r="F54" s="94">
        <v>5</v>
      </c>
      <c r="G54" s="165"/>
      <c r="H54" s="94"/>
      <c r="I54" s="165"/>
      <c r="J54" s="94"/>
      <c r="K54" s="165"/>
      <c r="L54" s="94"/>
      <c r="M54" s="165"/>
      <c r="N54" s="94"/>
      <c r="O54" s="165"/>
      <c r="P54" s="94"/>
      <c r="Q54" s="165"/>
      <c r="R54" s="94"/>
      <c r="S54" s="91">
        <f t="shared" si="22"/>
        <v>13.45</v>
      </c>
      <c r="T54" s="93">
        <f t="shared" si="23"/>
        <v>2</v>
      </c>
      <c r="U54" s="104">
        <f>MIN(E54:R54)</f>
        <v>5</v>
      </c>
      <c r="W54" s="91">
        <v>19.9</v>
      </c>
      <c r="X54" s="98">
        <f t="shared" si="24"/>
        <v>0</v>
      </c>
      <c r="Y54" s="64">
        <f t="shared" si="35"/>
        <v>0</v>
      </c>
      <c r="Z54" s="64">
        <f t="shared" si="35"/>
        <v>0</v>
      </c>
      <c r="AA54" s="64">
        <f t="shared" si="35"/>
        <v>0</v>
      </c>
      <c r="AB54" s="64">
        <f t="shared" si="35"/>
        <v>0</v>
      </c>
      <c r="AC54" s="64">
        <f t="shared" si="35"/>
        <v>0</v>
      </c>
      <c r="AD54" s="64">
        <f t="shared" si="35"/>
        <v>0</v>
      </c>
      <c r="AF54" s="64">
        <f t="shared" si="25"/>
        <v>0</v>
      </c>
      <c r="AG54" s="64">
        <f t="shared" si="26"/>
        <v>0</v>
      </c>
      <c r="AH54" s="64">
        <f t="shared" si="27"/>
        <v>0</v>
      </c>
      <c r="AI54" s="64">
        <f t="shared" si="28"/>
        <v>0</v>
      </c>
      <c r="AJ54" s="64">
        <f t="shared" si="29"/>
        <v>0</v>
      </c>
      <c r="AK54" s="64">
        <f t="shared" si="30"/>
        <v>0</v>
      </c>
      <c r="AL54" s="64">
        <f t="shared" si="31"/>
        <v>0</v>
      </c>
      <c r="AM54" s="64" t="b">
        <f t="shared" si="32"/>
        <v>0</v>
      </c>
    </row>
    <row r="55" spans="1:39" ht="11.25">
      <c r="A55" s="71">
        <v>51</v>
      </c>
      <c r="B55" s="70">
        <f t="shared" si="21"/>
        <v>53</v>
      </c>
      <c r="C55" s="5" t="s">
        <v>6</v>
      </c>
      <c r="D55" s="92" t="s">
        <v>253</v>
      </c>
      <c r="E55" s="106"/>
      <c r="F55" s="94"/>
      <c r="G55" s="165"/>
      <c r="H55" s="94"/>
      <c r="I55" s="165"/>
      <c r="J55" s="94"/>
      <c r="K55" s="165"/>
      <c r="L55" s="94"/>
      <c r="M55" s="165">
        <v>6</v>
      </c>
      <c r="N55" s="94">
        <v>9</v>
      </c>
      <c r="O55" s="165"/>
      <c r="P55" s="94"/>
      <c r="Q55" s="165"/>
      <c r="R55" s="94"/>
      <c r="S55" s="91">
        <f t="shared" si="22"/>
        <v>13.7</v>
      </c>
      <c r="T55" s="93">
        <f t="shared" si="23"/>
        <v>2</v>
      </c>
      <c r="U55" s="104"/>
      <c r="W55" s="91">
        <v>19.9</v>
      </c>
      <c r="X55" s="98">
        <f t="shared" si="24"/>
        <v>0</v>
      </c>
      <c r="Y55" s="64">
        <f t="shared" si="35"/>
        <v>0</v>
      </c>
      <c r="Z55" s="64">
        <f t="shared" si="35"/>
        <v>0</v>
      </c>
      <c r="AA55" s="64">
        <f t="shared" si="35"/>
        <v>0</v>
      </c>
      <c r="AB55" s="64">
        <f t="shared" si="35"/>
        <v>0</v>
      </c>
      <c r="AC55" s="64">
        <f t="shared" si="35"/>
        <v>0</v>
      </c>
      <c r="AD55" s="64">
        <f t="shared" si="35"/>
        <v>0</v>
      </c>
      <c r="AF55" s="64">
        <f t="shared" si="25"/>
        <v>0</v>
      </c>
      <c r="AG55" s="64">
        <f t="shared" si="26"/>
        <v>0</v>
      </c>
      <c r="AH55" s="64">
        <f t="shared" si="27"/>
        <v>0</v>
      </c>
      <c r="AI55" s="64" t="b">
        <f t="shared" si="28"/>
        <v>0</v>
      </c>
      <c r="AJ55" s="64">
        <f t="shared" si="29"/>
        <v>0</v>
      </c>
      <c r="AK55" s="64">
        <f t="shared" si="30"/>
        <v>0</v>
      </c>
      <c r="AL55" s="64">
        <f t="shared" si="31"/>
        <v>0</v>
      </c>
      <c r="AM55" s="64">
        <f t="shared" si="32"/>
        <v>0</v>
      </c>
    </row>
    <row r="56" spans="1:39" ht="11.25">
      <c r="A56" s="71">
        <v>51</v>
      </c>
      <c r="B56" s="70">
        <f t="shared" si="21"/>
        <v>53</v>
      </c>
      <c r="C56" s="148" t="s">
        <v>111</v>
      </c>
      <c r="D56" s="92" t="s">
        <v>217</v>
      </c>
      <c r="E56" s="106"/>
      <c r="F56" s="94"/>
      <c r="G56" s="165"/>
      <c r="H56" s="94"/>
      <c r="I56" s="165"/>
      <c r="J56" s="94"/>
      <c r="K56" s="165">
        <v>7</v>
      </c>
      <c r="L56" s="94">
        <v>8</v>
      </c>
      <c r="M56" s="165"/>
      <c r="N56" s="94"/>
      <c r="O56" s="165"/>
      <c r="P56" s="94"/>
      <c r="Q56" s="165"/>
      <c r="R56" s="94"/>
      <c r="S56" s="91">
        <f t="shared" si="22"/>
        <v>13.7</v>
      </c>
      <c r="T56" s="93">
        <f t="shared" si="23"/>
        <v>2</v>
      </c>
      <c r="U56" s="104">
        <f aca="true" t="shared" si="36" ref="U56:U61">MIN(E56:R56)</f>
        <v>7</v>
      </c>
      <c r="W56" s="91">
        <v>19.9</v>
      </c>
      <c r="X56" s="98">
        <f t="shared" si="24"/>
        <v>0</v>
      </c>
      <c r="Y56" s="64">
        <f t="shared" si="35"/>
        <v>0</v>
      </c>
      <c r="Z56" s="64">
        <f t="shared" si="35"/>
        <v>0</v>
      </c>
      <c r="AA56" s="64">
        <f t="shared" si="35"/>
        <v>0</v>
      </c>
      <c r="AB56" s="64">
        <f t="shared" si="35"/>
        <v>0</v>
      </c>
      <c r="AC56" s="64">
        <f t="shared" si="35"/>
        <v>0</v>
      </c>
      <c r="AD56" s="64">
        <f t="shared" si="35"/>
        <v>0</v>
      </c>
      <c r="AF56" s="64">
        <f t="shared" si="25"/>
        <v>0</v>
      </c>
      <c r="AG56" s="64">
        <f t="shared" si="26"/>
        <v>0</v>
      </c>
      <c r="AH56" s="64">
        <f t="shared" si="27"/>
        <v>0</v>
      </c>
      <c r="AI56" s="64">
        <f t="shared" si="28"/>
        <v>0</v>
      </c>
      <c r="AJ56" s="64">
        <f t="shared" si="29"/>
        <v>0</v>
      </c>
      <c r="AK56" s="64">
        <f t="shared" si="30"/>
        <v>0</v>
      </c>
      <c r="AL56" s="64">
        <f t="shared" si="31"/>
        <v>0</v>
      </c>
      <c r="AM56" s="64" t="b">
        <f t="shared" si="32"/>
        <v>0</v>
      </c>
    </row>
    <row r="57" spans="1:39" ht="11.25">
      <c r="A57" s="71">
        <v>54</v>
      </c>
      <c r="B57" s="70">
        <f t="shared" si="21"/>
        <v>53</v>
      </c>
      <c r="C57" s="148" t="s">
        <v>111</v>
      </c>
      <c r="D57" s="92" t="s">
        <v>339</v>
      </c>
      <c r="E57" s="106"/>
      <c r="F57" s="94"/>
      <c r="G57" s="165"/>
      <c r="H57" s="94"/>
      <c r="I57" s="165"/>
      <c r="J57" s="94"/>
      <c r="K57" s="165"/>
      <c r="L57" s="94"/>
      <c r="M57" s="165"/>
      <c r="N57" s="94"/>
      <c r="O57" s="165"/>
      <c r="P57" s="94"/>
      <c r="Q57" s="165">
        <v>7</v>
      </c>
      <c r="R57" s="94">
        <v>8</v>
      </c>
      <c r="S57" s="91">
        <f t="shared" si="22"/>
        <v>13.7</v>
      </c>
      <c r="T57" s="93">
        <f t="shared" si="23"/>
        <v>2</v>
      </c>
      <c r="U57" s="104">
        <f t="shared" si="36"/>
        <v>7</v>
      </c>
      <c r="W57" s="91">
        <v>19.9</v>
      </c>
      <c r="X57" s="98">
        <f t="shared" si="24"/>
        <v>0</v>
      </c>
      <c r="Y57" s="64">
        <f t="shared" si="35"/>
        <v>0</v>
      </c>
      <c r="Z57" s="64">
        <f t="shared" si="35"/>
        <v>0</v>
      </c>
      <c r="AA57" s="64">
        <f t="shared" si="35"/>
        <v>0</v>
      </c>
      <c r="AB57" s="64">
        <f t="shared" si="35"/>
        <v>0</v>
      </c>
      <c r="AC57" s="64">
        <f t="shared" si="35"/>
        <v>0</v>
      </c>
      <c r="AD57" s="64">
        <f t="shared" si="35"/>
        <v>0</v>
      </c>
      <c r="AF57" s="64">
        <f t="shared" si="25"/>
        <v>0</v>
      </c>
      <c r="AG57" s="64">
        <f t="shared" si="26"/>
        <v>0</v>
      </c>
      <c r="AH57" s="64">
        <f t="shared" si="27"/>
        <v>0</v>
      </c>
      <c r="AI57" s="64">
        <f t="shared" si="28"/>
        <v>0</v>
      </c>
      <c r="AJ57" s="64">
        <f t="shared" si="29"/>
        <v>0</v>
      </c>
      <c r="AK57" s="64">
        <f t="shared" si="30"/>
        <v>0</v>
      </c>
      <c r="AL57" s="64">
        <f t="shared" si="31"/>
        <v>0</v>
      </c>
      <c r="AM57" s="64">
        <f t="shared" si="32"/>
        <v>1</v>
      </c>
    </row>
    <row r="58" spans="1:44" ht="11.25">
      <c r="A58" s="71">
        <v>53</v>
      </c>
      <c r="B58" s="70">
        <f t="shared" si="21"/>
        <v>56</v>
      </c>
      <c r="C58" s="4" t="s">
        <v>75</v>
      </c>
      <c r="D58" s="92" t="s">
        <v>283</v>
      </c>
      <c r="E58" s="106"/>
      <c r="F58" s="94"/>
      <c r="G58" s="165"/>
      <c r="H58" s="94"/>
      <c r="I58" s="165"/>
      <c r="J58" s="94"/>
      <c r="K58" s="165"/>
      <c r="L58" s="94"/>
      <c r="M58" s="165">
        <v>8</v>
      </c>
      <c r="N58" s="94">
        <v>7</v>
      </c>
      <c r="O58" s="165"/>
      <c r="P58" s="94"/>
      <c r="Q58" s="165"/>
      <c r="R58" s="94"/>
      <c r="S58" s="91">
        <f t="shared" si="22"/>
        <v>13.745</v>
      </c>
      <c r="T58" s="93">
        <f t="shared" si="23"/>
        <v>2</v>
      </c>
      <c r="U58" s="104">
        <f t="shared" si="36"/>
        <v>7</v>
      </c>
      <c r="W58" s="91">
        <v>19.99</v>
      </c>
      <c r="X58" s="98">
        <f t="shared" si="24"/>
        <v>0</v>
      </c>
      <c r="Y58" s="64">
        <f t="shared" si="35"/>
        <v>0</v>
      </c>
      <c r="Z58" s="64">
        <f t="shared" si="35"/>
        <v>0</v>
      </c>
      <c r="AA58" s="64">
        <f t="shared" si="35"/>
        <v>0</v>
      </c>
      <c r="AB58" s="64">
        <f t="shared" si="35"/>
        <v>0</v>
      </c>
      <c r="AC58" s="64">
        <f t="shared" si="35"/>
        <v>0</v>
      </c>
      <c r="AD58" s="64">
        <f t="shared" si="35"/>
        <v>0</v>
      </c>
      <c r="AF58" s="64" t="b">
        <f t="shared" si="25"/>
        <v>0</v>
      </c>
      <c r="AG58" s="64">
        <f t="shared" si="26"/>
        <v>0</v>
      </c>
      <c r="AH58" s="64">
        <f t="shared" si="27"/>
        <v>0</v>
      </c>
      <c r="AI58" s="64">
        <f t="shared" si="28"/>
        <v>0</v>
      </c>
      <c r="AJ58" s="64">
        <f t="shared" si="29"/>
        <v>0</v>
      </c>
      <c r="AK58" s="64">
        <f t="shared" si="30"/>
        <v>0</v>
      </c>
      <c r="AL58" s="64">
        <f t="shared" si="31"/>
        <v>0</v>
      </c>
      <c r="AM58" s="64">
        <f t="shared" si="32"/>
        <v>0</v>
      </c>
      <c r="AQ58" s="207"/>
      <c r="AR58" s="207"/>
    </row>
    <row r="59" spans="1:39" ht="11.25">
      <c r="A59" s="71">
        <v>54</v>
      </c>
      <c r="B59" s="70">
        <f t="shared" si="21"/>
        <v>57</v>
      </c>
      <c r="C59" s="148" t="s">
        <v>111</v>
      </c>
      <c r="D59" s="92" t="s">
        <v>143</v>
      </c>
      <c r="E59" s="106">
        <v>7</v>
      </c>
      <c r="F59" s="94">
        <v>10</v>
      </c>
      <c r="G59" s="165"/>
      <c r="H59" s="94"/>
      <c r="I59" s="165"/>
      <c r="J59" s="94"/>
      <c r="K59" s="165"/>
      <c r="L59" s="94"/>
      <c r="M59" s="165"/>
      <c r="N59" s="94"/>
      <c r="O59" s="165"/>
      <c r="P59" s="94"/>
      <c r="Q59" s="165"/>
      <c r="R59" s="94"/>
      <c r="S59" s="91">
        <f t="shared" si="22"/>
        <v>14.2</v>
      </c>
      <c r="T59" s="93">
        <f t="shared" si="23"/>
        <v>2</v>
      </c>
      <c r="U59" s="104">
        <f t="shared" si="36"/>
        <v>7</v>
      </c>
      <c r="W59" s="91">
        <v>19.9</v>
      </c>
      <c r="X59" s="98">
        <f t="shared" si="24"/>
        <v>0</v>
      </c>
      <c r="Y59" s="64">
        <f t="shared" si="35"/>
        <v>0</v>
      </c>
      <c r="Z59" s="64">
        <f t="shared" si="35"/>
        <v>0</v>
      </c>
      <c r="AA59" s="64">
        <f t="shared" si="35"/>
        <v>0</v>
      </c>
      <c r="AB59" s="64">
        <f t="shared" si="35"/>
        <v>0</v>
      </c>
      <c r="AC59" s="64">
        <f t="shared" si="35"/>
        <v>0</v>
      </c>
      <c r="AD59" s="64">
        <f t="shared" si="35"/>
        <v>0</v>
      </c>
      <c r="AF59" s="64">
        <f t="shared" si="25"/>
        <v>0</v>
      </c>
      <c r="AG59" s="64">
        <f t="shared" si="26"/>
        <v>0</v>
      </c>
      <c r="AH59" s="64">
        <f t="shared" si="27"/>
        <v>0</v>
      </c>
      <c r="AI59" s="64">
        <f t="shared" si="28"/>
        <v>0</v>
      </c>
      <c r="AJ59" s="64">
        <f t="shared" si="29"/>
        <v>0</v>
      </c>
      <c r="AK59" s="64">
        <f t="shared" si="30"/>
        <v>0</v>
      </c>
      <c r="AL59" s="64">
        <f t="shared" si="31"/>
        <v>0</v>
      </c>
      <c r="AM59" s="64" t="b">
        <f t="shared" si="32"/>
        <v>0</v>
      </c>
    </row>
    <row r="60" spans="1:39" ht="11.25">
      <c r="A60" s="71">
        <v>56</v>
      </c>
      <c r="B60" s="70">
        <f t="shared" si="21"/>
        <v>58</v>
      </c>
      <c r="C60" s="130" t="s">
        <v>105</v>
      </c>
      <c r="D60" s="95" t="s">
        <v>186</v>
      </c>
      <c r="E60" s="97"/>
      <c r="F60" s="96"/>
      <c r="G60" s="166">
        <v>11</v>
      </c>
      <c r="H60" s="96">
        <v>11</v>
      </c>
      <c r="I60" s="166"/>
      <c r="J60" s="96"/>
      <c r="K60" s="166"/>
      <c r="L60" s="96"/>
      <c r="M60" s="166"/>
      <c r="N60" s="96"/>
      <c r="O60" s="166"/>
      <c r="P60" s="96"/>
      <c r="Q60" s="166"/>
      <c r="R60" s="96"/>
      <c r="S60" s="91">
        <f t="shared" si="22"/>
        <v>15.45</v>
      </c>
      <c r="T60" s="93">
        <f t="shared" si="23"/>
        <v>2</v>
      </c>
      <c r="U60" s="104">
        <f t="shared" si="36"/>
        <v>11</v>
      </c>
      <c r="W60" s="91">
        <v>19.9</v>
      </c>
      <c r="X60" s="98">
        <f t="shared" si="24"/>
        <v>0</v>
      </c>
      <c r="Y60" s="64">
        <f t="shared" si="35"/>
        <v>0</v>
      </c>
      <c r="Z60" s="64">
        <f t="shared" si="35"/>
        <v>0</v>
      </c>
      <c r="AA60" s="64">
        <f t="shared" si="35"/>
        <v>0</v>
      </c>
      <c r="AB60" s="64">
        <f t="shared" si="35"/>
        <v>0</v>
      </c>
      <c r="AC60" s="64">
        <f t="shared" si="35"/>
        <v>0</v>
      </c>
      <c r="AD60" s="64">
        <f t="shared" si="35"/>
        <v>0</v>
      </c>
      <c r="AF60" s="64">
        <f t="shared" si="25"/>
        <v>0</v>
      </c>
      <c r="AG60" s="64">
        <f t="shared" si="26"/>
        <v>0</v>
      </c>
      <c r="AH60" s="64">
        <f t="shared" si="27"/>
        <v>0</v>
      </c>
      <c r="AI60" s="64">
        <f t="shared" si="28"/>
        <v>0</v>
      </c>
      <c r="AJ60" s="64">
        <f t="shared" si="29"/>
        <v>0</v>
      </c>
      <c r="AK60" s="64">
        <f t="shared" si="30"/>
        <v>0</v>
      </c>
      <c r="AL60" s="64" t="b">
        <f t="shared" si="31"/>
        <v>0</v>
      </c>
      <c r="AM60" s="64">
        <f t="shared" si="32"/>
        <v>0</v>
      </c>
    </row>
    <row r="61" spans="1:39" ht="11.25">
      <c r="A61" s="71">
        <v>58</v>
      </c>
      <c r="B61" s="70">
        <f t="shared" si="21"/>
        <v>59</v>
      </c>
      <c r="C61" s="148" t="s">
        <v>111</v>
      </c>
      <c r="D61" s="95" t="s">
        <v>181</v>
      </c>
      <c r="E61" s="97"/>
      <c r="F61" s="96"/>
      <c r="G61" s="166">
        <v>13</v>
      </c>
      <c r="H61" s="96">
        <v>12</v>
      </c>
      <c r="I61" s="166"/>
      <c r="J61" s="96"/>
      <c r="K61" s="166"/>
      <c r="L61" s="96"/>
      <c r="M61" s="166"/>
      <c r="N61" s="96"/>
      <c r="O61" s="166"/>
      <c r="P61" s="96"/>
      <c r="Q61" s="166"/>
      <c r="R61" s="96"/>
      <c r="S61" s="91">
        <f t="shared" si="22"/>
        <v>16.2</v>
      </c>
      <c r="T61" s="93">
        <f t="shared" si="23"/>
        <v>2</v>
      </c>
      <c r="U61" s="104">
        <f t="shared" si="36"/>
        <v>12</v>
      </c>
      <c r="W61" s="91">
        <v>19.9</v>
      </c>
      <c r="X61" s="98">
        <f t="shared" si="24"/>
        <v>0</v>
      </c>
      <c r="Y61" s="64">
        <f t="shared" si="35"/>
        <v>0</v>
      </c>
      <c r="Z61" s="64">
        <f t="shared" si="35"/>
        <v>0</v>
      </c>
      <c r="AA61" s="64">
        <f t="shared" si="35"/>
        <v>0</v>
      </c>
      <c r="AB61" s="64">
        <f t="shared" si="35"/>
        <v>0</v>
      </c>
      <c r="AC61" s="64">
        <f t="shared" si="35"/>
        <v>0</v>
      </c>
      <c r="AD61" s="64">
        <f t="shared" si="35"/>
        <v>0</v>
      </c>
      <c r="AF61" s="64">
        <f t="shared" si="25"/>
        <v>0</v>
      </c>
      <c r="AG61" s="64">
        <f t="shared" si="26"/>
        <v>0</v>
      </c>
      <c r="AH61" s="64">
        <f t="shared" si="27"/>
        <v>0</v>
      </c>
      <c r="AI61" s="64">
        <f t="shared" si="28"/>
        <v>0</v>
      </c>
      <c r="AJ61" s="64">
        <f t="shared" si="29"/>
        <v>0</v>
      </c>
      <c r="AK61" s="64">
        <f t="shared" si="30"/>
        <v>0</v>
      </c>
      <c r="AL61" s="64">
        <f t="shared" si="31"/>
        <v>0</v>
      </c>
      <c r="AM61" s="64" t="b">
        <f t="shared" si="32"/>
        <v>0</v>
      </c>
    </row>
    <row r="63" spans="2:17" ht="11.25">
      <c r="B63" s="64" t="s">
        <v>62</v>
      </c>
      <c r="C63" s="72">
        <f>COUNTA(B3:B61)</f>
        <v>59</v>
      </c>
      <c r="E63" s="64">
        <f>COUNTA(E3:E61)</f>
        <v>28</v>
      </c>
      <c r="G63" s="64">
        <f>COUNTA(G3:G61)</f>
        <v>30</v>
      </c>
      <c r="I63" s="64">
        <f>COUNTA(I3:I61)</f>
        <v>19</v>
      </c>
      <c r="K63" s="64">
        <f>COUNTA(K3:K61)</f>
        <v>16</v>
      </c>
      <c r="M63" s="64">
        <f>COUNTA(M3:M61)</f>
        <v>28</v>
      </c>
      <c r="O63" s="64">
        <f>COUNTA(O3:O61)</f>
        <v>20</v>
      </c>
      <c r="Q63" s="64">
        <f>COUNTA(Q3:Q61)</f>
        <v>29</v>
      </c>
    </row>
    <row r="65" ht="11.25">
      <c r="B65" s="72" t="s">
        <v>100</v>
      </c>
    </row>
    <row r="66" ht="11.25">
      <c r="B66" s="72" t="s">
        <v>309</v>
      </c>
    </row>
  </sheetData>
  <conditionalFormatting sqref="AQ3:AR13 AO3:AP7 E3:R61">
    <cfRule type="cellIs" priority="1" dxfId="0" operator="equal" stopIfTrue="1">
      <formula>1</formula>
    </cfRule>
  </conditionalFormatting>
  <conditionalFormatting sqref="T3:T61">
    <cfRule type="cellIs" priority="2" dxfId="2" operator="greaterThanOrEqual" stopIfTrue="1">
      <formula>8</formula>
    </cfRule>
  </conditionalFormatting>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K19"/>
  <sheetViews>
    <sheetView zoomScale="75" zoomScaleNormal="75" workbookViewId="0" topLeftCell="A1">
      <selection activeCell="J25" sqref="J25"/>
    </sheetView>
  </sheetViews>
  <sheetFormatPr defaultColWidth="9.140625" defaultRowHeight="12.75"/>
  <cols>
    <col min="1" max="1" width="15.140625" style="81" bestFit="1" customWidth="1"/>
    <col min="2" max="2" width="12.7109375" style="81" customWidth="1"/>
    <col min="3" max="5" width="12.7109375" style="84" customWidth="1"/>
    <col min="6" max="11" width="12.7109375" style="81" customWidth="1"/>
    <col min="12" max="12" width="10.00390625" style="0" customWidth="1"/>
  </cols>
  <sheetData>
    <row r="1" spans="1:11" ht="21" customHeight="1">
      <c r="A1" s="73"/>
      <c r="B1" s="74" t="s">
        <v>63</v>
      </c>
      <c r="C1" s="75"/>
      <c r="D1" s="75"/>
      <c r="E1" s="75"/>
      <c r="F1" s="75"/>
      <c r="G1" s="75"/>
      <c r="H1" s="75"/>
      <c r="I1" s="75"/>
      <c r="J1" s="75"/>
      <c r="K1" s="76"/>
    </row>
    <row r="2" spans="1:11" ht="29.25" customHeight="1">
      <c r="A2" s="77" t="s">
        <v>64</v>
      </c>
      <c r="B2" s="134">
        <v>3</v>
      </c>
      <c r="C2" s="134">
        <v>2</v>
      </c>
      <c r="D2" s="134">
        <v>1</v>
      </c>
      <c r="E2" s="134">
        <v>2</v>
      </c>
      <c r="F2" s="134">
        <v>3</v>
      </c>
      <c r="G2" s="134">
        <v>1</v>
      </c>
      <c r="H2" s="134">
        <v>3</v>
      </c>
      <c r="I2" s="134">
        <v>2</v>
      </c>
      <c r="J2" s="134">
        <v>1</v>
      </c>
      <c r="K2" s="78">
        <v>3</v>
      </c>
    </row>
    <row r="3" spans="1:11" ht="29.25" customHeight="1">
      <c r="A3" s="77" t="s">
        <v>65</v>
      </c>
      <c r="B3" s="134">
        <v>1</v>
      </c>
      <c r="C3" s="134">
        <v>3</v>
      </c>
      <c r="D3" s="134">
        <v>2</v>
      </c>
      <c r="E3" s="134">
        <v>1</v>
      </c>
      <c r="F3" s="134">
        <v>2</v>
      </c>
      <c r="G3" s="134">
        <v>3</v>
      </c>
      <c r="H3" s="134">
        <v>1</v>
      </c>
      <c r="I3" s="134">
        <v>3</v>
      </c>
      <c r="J3" s="134">
        <v>2</v>
      </c>
      <c r="K3" s="78">
        <v>1</v>
      </c>
    </row>
    <row r="4" spans="1:11" ht="29.25" customHeight="1">
      <c r="A4" s="77" t="s">
        <v>66</v>
      </c>
      <c r="B4" s="134">
        <v>2</v>
      </c>
      <c r="C4" s="134">
        <v>1</v>
      </c>
      <c r="D4" s="134">
        <v>3</v>
      </c>
      <c r="E4" s="134">
        <v>3</v>
      </c>
      <c r="F4" s="134">
        <v>1</v>
      </c>
      <c r="G4" s="134">
        <v>2</v>
      </c>
      <c r="H4" s="134">
        <v>2</v>
      </c>
      <c r="I4" s="134">
        <v>1</v>
      </c>
      <c r="J4" s="134">
        <v>3</v>
      </c>
      <c r="K4" s="78">
        <v>2</v>
      </c>
    </row>
    <row r="5" spans="1:11" ht="11.25" customHeight="1" thickBot="1">
      <c r="A5" s="79"/>
      <c r="B5" s="79"/>
      <c r="C5" s="79"/>
      <c r="D5" s="79"/>
      <c r="E5" s="79"/>
      <c r="F5" s="79"/>
      <c r="G5" s="79"/>
      <c r="H5" s="79"/>
      <c r="I5" s="79"/>
      <c r="J5" s="79"/>
      <c r="K5" s="79"/>
    </row>
    <row r="6" spans="1:11" s="81" customFormat="1" ht="33" customHeight="1">
      <c r="A6" s="80" t="s">
        <v>67</v>
      </c>
      <c r="B6" s="120" t="s">
        <v>19</v>
      </c>
      <c r="C6" s="120" t="s">
        <v>102</v>
      </c>
      <c r="D6" s="120" t="s">
        <v>68</v>
      </c>
      <c r="E6" s="120" t="s">
        <v>1</v>
      </c>
      <c r="F6" s="120" t="s">
        <v>105</v>
      </c>
      <c r="G6" s="211" t="s">
        <v>31</v>
      </c>
      <c r="H6" s="120" t="s">
        <v>11</v>
      </c>
      <c r="I6" s="120" t="s">
        <v>19</v>
      </c>
      <c r="J6" s="120" t="s">
        <v>68</v>
      </c>
      <c r="K6" s="119" t="s">
        <v>19</v>
      </c>
    </row>
    <row r="7" spans="1:11" ht="9.75" customHeight="1">
      <c r="A7" s="79"/>
      <c r="B7" s="79"/>
      <c r="C7" s="79"/>
      <c r="D7" s="79"/>
      <c r="E7" s="79"/>
      <c r="F7" s="79"/>
      <c r="G7" s="79"/>
      <c r="H7" s="79"/>
      <c r="I7" s="79"/>
      <c r="J7" s="79"/>
      <c r="K7" s="79"/>
    </row>
    <row r="8" spans="1:11" ht="33" customHeight="1">
      <c r="A8" s="82" t="s">
        <v>69</v>
      </c>
      <c r="B8" s="135">
        <v>39360</v>
      </c>
      <c r="C8" s="135">
        <v>39388</v>
      </c>
      <c r="D8" s="135">
        <v>39423</v>
      </c>
      <c r="E8" s="135">
        <v>39458</v>
      </c>
      <c r="F8" s="135">
        <v>39486</v>
      </c>
      <c r="G8" s="135">
        <v>39521</v>
      </c>
      <c r="H8" s="135">
        <v>39542</v>
      </c>
      <c r="I8" s="135">
        <v>39570</v>
      </c>
      <c r="J8" s="135">
        <v>39605</v>
      </c>
      <c r="K8" s="83">
        <v>39619</v>
      </c>
    </row>
    <row r="9" spans="1:11" ht="34.5" customHeight="1">
      <c r="A9" s="121" t="s">
        <v>1</v>
      </c>
      <c r="B9" s="134" t="s">
        <v>70</v>
      </c>
      <c r="C9" s="134" t="s">
        <v>22</v>
      </c>
      <c r="D9" s="134" t="s">
        <v>23</v>
      </c>
      <c r="E9" s="134" t="s">
        <v>24</v>
      </c>
      <c r="F9" s="134" t="s">
        <v>25</v>
      </c>
      <c r="G9" s="134" t="s">
        <v>26</v>
      </c>
      <c r="H9" s="134" t="s">
        <v>27</v>
      </c>
      <c r="I9" s="134" t="s">
        <v>28</v>
      </c>
      <c r="J9" s="134" t="s">
        <v>103</v>
      </c>
      <c r="K9" s="118" t="s">
        <v>104</v>
      </c>
    </row>
    <row r="10" spans="1:11" ht="34.5" customHeight="1">
      <c r="A10" s="122" t="s">
        <v>51</v>
      </c>
      <c r="B10" s="134" t="s">
        <v>22</v>
      </c>
      <c r="C10" s="134" t="s">
        <v>23</v>
      </c>
      <c r="D10" s="134" t="s">
        <v>24</v>
      </c>
      <c r="E10" s="134" t="s">
        <v>25</v>
      </c>
      <c r="F10" s="134" t="s">
        <v>26</v>
      </c>
      <c r="G10" s="134" t="s">
        <v>27</v>
      </c>
      <c r="H10" s="134" t="s">
        <v>28</v>
      </c>
      <c r="I10" s="134" t="s">
        <v>103</v>
      </c>
      <c r="J10" s="134" t="s">
        <v>104</v>
      </c>
      <c r="K10" s="78" t="s">
        <v>285</v>
      </c>
    </row>
    <row r="11" spans="1:11" ht="34.5" customHeight="1">
      <c r="A11" s="127" t="s">
        <v>50</v>
      </c>
      <c r="B11" s="134" t="s">
        <v>23</v>
      </c>
      <c r="C11" s="134" t="s">
        <v>24</v>
      </c>
      <c r="D11" s="134" t="s">
        <v>25</v>
      </c>
      <c r="E11" s="134" t="s">
        <v>26</v>
      </c>
      <c r="F11" s="134" t="s">
        <v>27</v>
      </c>
      <c r="G11" s="134" t="s">
        <v>28</v>
      </c>
      <c r="H11" s="134" t="s">
        <v>103</v>
      </c>
      <c r="I11" s="134" t="s">
        <v>104</v>
      </c>
      <c r="J11" s="134" t="s">
        <v>70</v>
      </c>
      <c r="K11" s="78" t="s">
        <v>286</v>
      </c>
    </row>
    <row r="12" spans="1:11" ht="34.5" customHeight="1">
      <c r="A12" s="123" t="s">
        <v>102</v>
      </c>
      <c r="B12" s="134" t="s">
        <v>24</v>
      </c>
      <c r="C12" s="134" t="s">
        <v>25</v>
      </c>
      <c r="D12" s="134" t="s">
        <v>26</v>
      </c>
      <c r="E12" s="134" t="s">
        <v>27</v>
      </c>
      <c r="F12" s="134" t="s">
        <v>28</v>
      </c>
      <c r="G12" s="134" t="s">
        <v>103</v>
      </c>
      <c r="H12" s="134" t="s">
        <v>104</v>
      </c>
      <c r="I12" s="134" t="s">
        <v>70</v>
      </c>
      <c r="J12" s="134" t="s">
        <v>22</v>
      </c>
      <c r="K12" s="78" t="s">
        <v>23</v>
      </c>
    </row>
    <row r="13" spans="1:11" ht="34.5" customHeight="1">
      <c r="A13" s="131" t="s">
        <v>105</v>
      </c>
      <c r="B13" s="134" t="s">
        <v>25</v>
      </c>
      <c r="C13" s="134" t="s">
        <v>26</v>
      </c>
      <c r="D13" s="134" t="s">
        <v>27</v>
      </c>
      <c r="E13" s="134" t="s">
        <v>28</v>
      </c>
      <c r="F13" s="134" t="s">
        <v>103</v>
      </c>
      <c r="G13" s="134" t="s">
        <v>104</v>
      </c>
      <c r="H13" s="134" t="s">
        <v>70</v>
      </c>
      <c r="I13" s="134" t="s">
        <v>22</v>
      </c>
      <c r="J13" s="134" t="s">
        <v>23</v>
      </c>
      <c r="K13" s="78" t="s">
        <v>24</v>
      </c>
    </row>
    <row r="14" spans="1:11" ht="34.5" customHeight="1">
      <c r="A14" s="136" t="s">
        <v>91</v>
      </c>
      <c r="B14" s="134" t="s">
        <v>26</v>
      </c>
      <c r="C14" s="134" t="s">
        <v>27</v>
      </c>
      <c r="D14" s="134" t="s">
        <v>28</v>
      </c>
      <c r="E14" s="134" t="s">
        <v>103</v>
      </c>
      <c r="F14" s="134" t="s">
        <v>104</v>
      </c>
      <c r="G14" s="134" t="s">
        <v>70</v>
      </c>
      <c r="H14" s="134" t="s">
        <v>22</v>
      </c>
      <c r="I14" s="134" t="s">
        <v>23</v>
      </c>
      <c r="J14" s="134" t="s">
        <v>24</v>
      </c>
      <c r="K14" s="78" t="s">
        <v>25</v>
      </c>
    </row>
    <row r="15" spans="1:11" ht="34.5" customHeight="1">
      <c r="A15" s="124" t="s">
        <v>17</v>
      </c>
      <c r="B15" s="134" t="s">
        <v>27</v>
      </c>
      <c r="C15" s="134" t="s">
        <v>28</v>
      </c>
      <c r="D15" s="134" t="s">
        <v>103</v>
      </c>
      <c r="E15" s="134" t="s">
        <v>104</v>
      </c>
      <c r="F15" s="134" t="s">
        <v>70</v>
      </c>
      <c r="G15" s="134" t="s">
        <v>22</v>
      </c>
      <c r="H15" s="134" t="s">
        <v>23</v>
      </c>
      <c r="I15" s="134" t="s">
        <v>24</v>
      </c>
      <c r="J15" s="134" t="s">
        <v>25</v>
      </c>
      <c r="K15" s="78" t="s">
        <v>26</v>
      </c>
    </row>
    <row r="16" spans="1:11" ht="34.5" customHeight="1">
      <c r="A16" s="125" t="s">
        <v>6</v>
      </c>
      <c r="B16" s="134" t="s">
        <v>28</v>
      </c>
      <c r="C16" s="134" t="s">
        <v>103</v>
      </c>
      <c r="D16" s="134" t="s">
        <v>104</v>
      </c>
      <c r="E16" s="134" t="s">
        <v>70</v>
      </c>
      <c r="F16" s="134" t="s">
        <v>22</v>
      </c>
      <c r="G16" s="134" t="s">
        <v>23</v>
      </c>
      <c r="H16" s="134" t="s">
        <v>24</v>
      </c>
      <c r="I16" s="134" t="s">
        <v>25</v>
      </c>
      <c r="J16" s="134" t="s">
        <v>26</v>
      </c>
      <c r="K16" s="78" t="s">
        <v>27</v>
      </c>
    </row>
    <row r="17" spans="1:11" ht="34.5" customHeight="1">
      <c r="A17" s="126" t="s">
        <v>11</v>
      </c>
      <c r="B17" s="134" t="s">
        <v>103</v>
      </c>
      <c r="C17" s="134" t="s">
        <v>104</v>
      </c>
      <c r="D17" s="134" t="s">
        <v>70</v>
      </c>
      <c r="E17" s="134" t="s">
        <v>22</v>
      </c>
      <c r="F17" s="134" t="s">
        <v>23</v>
      </c>
      <c r="G17" s="134" t="s">
        <v>24</v>
      </c>
      <c r="H17" s="134" t="s">
        <v>25</v>
      </c>
      <c r="I17" s="134" t="s">
        <v>26</v>
      </c>
      <c r="J17" s="134" t="s">
        <v>27</v>
      </c>
      <c r="K17" s="78" t="s">
        <v>28</v>
      </c>
    </row>
    <row r="18" spans="1:11" ht="34.5" customHeight="1">
      <c r="A18" s="186" t="s">
        <v>209</v>
      </c>
      <c r="B18" s="134" t="s">
        <v>104</v>
      </c>
      <c r="C18" s="134" t="s">
        <v>70</v>
      </c>
      <c r="D18" s="134" t="s">
        <v>22</v>
      </c>
      <c r="E18" s="134" t="s">
        <v>23</v>
      </c>
      <c r="F18" s="134" t="s">
        <v>24</v>
      </c>
      <c r="G18" s="134" t="s">
        <v>25</v>
      </c>
      <c r="H18" s="134" t="s">
        <v>26</v>
      </c>
      <c r="I18" s="134" t="s">
        <v>27</v>
      </c>
      <c r="J18" s="134" t="s">
        <v>28</v>
      </c>
      <c r="K18" s="118" t="s">
        <v>103</v>
      </c>
    </row>
    <row r="19" spans="1:11" ht="38.25" customHeight="1">
      <c r="A19" s="132" t="s">
        <v>107</v>
      </c>
      <c r="B19" s="134" t="s">
        <v>106</v>
      </c>
      <c r="C19" s="134" t="s">
        <v>106</v>
      </c>
      <c r="D19" s="134" t="s">
        <v>106</v>
      </c>
      <c r="E19" s="134" t="s">
        <v>106</v>
      </c>
      <c r="F19" s="134" t="s">
        <v>106</v>
      </c>
      <c r="G19" s="134" t="s">
        <v>106</v>
      </c>
      <c r="H19" s="134" t="s">
        <v>106</v>
      </c>
      <c r="I19" s="134" t="s">
        <v>106</v>
      </c>
      <c r="J19" s="134" t="s">
        <v>106</v>
      </c>
      <c r="K19" s="118" t="s">
        <v>106</v>
      </c>
    </row>
  </sheetData>
  <sheetProtection/>
  <protectedRanges>
    <protectedRange sqref="A9:A19" name="Range 1_1_1_1"/>
  </protectedRanges>
  <printOptions horizontalCentered="1" verticalCentered="1"/>
  <pageMargins left="0.18" right="0.16" top="0.65" bottom="0.29" header="0.5" footer="0.17"/>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46"/>
  <sheetViews>
    <sheetView showGridLines="0" zoomScale="75" zoomScaleNormal="75" workbookViewId="0" topLeftCell="A1">
      <selection activeCell="R6" sqref="R6"/>
    </sheetView>
  </sheetViews>
  <sheetFormatPr defaultColWidth="9.140625" defaultRowHeight="12.75"/>
  <cols>
    <col min="1" max="1" width="20.7109375" style="7" customWidth="1"/>
    <col min="2" max="2" width="1.7109375" style="7" customWidth="1"/>
    <col min="3" max="4" width="9.7109375" style="7" customWidth="1"/>
    <col min="5" max="5" width="1.7109375" style="7" customWidth="1"/>
    <col min="6" max="6" width="9.7109375" style="7" customWidth="1"/>
    <col min="7" max="7" width="8.140625" style="7" customWidth="1"/>
    <col min="8" max="8" width="1.7109375" style="7" customWidth="1"/>
    <col min="9" max="10" width="9.7109375" style="7" customWidth="1"/>
    <col min="11" max="11" width="1.7109375" style="7" customWidth="1"/>
    <col min="12" max="12" width="10.7109375" style="7" customWidth="1"/>
    <col min="13" max="13" width="1.7109375" style="7" customWidth="1"/>
    <col min="14" max="14" width="10.7109375" style="7" customWidth="1"/>
    <col min="15" max="15" width="1.7109375" style="7" customWidth="1"/>
    <col min="16" max="16" width="10.57421875" style="7" customWidth="1"/>
    <col min="17" max="16384" width="9.140625" style="7" customWidth="1"/>
  </cols>
  <sheetData>
    <row r="1" spans="1:16" ht="15.75" customHeight="1">
      <c r="A1" s="242" t="s">
        <v>32</v>
      </c>
      <c r="B1" s="242"/>
      <c r="C1" s="242"/>
      <c r="D1" s="243" t="s">
        <v>33</v>
      </c>
      <c r="E1" s="244"/>
      <c r="F1" s="245"/>
      <c r="G1" s="246" t="s">
        <v>18</v>
      </c>
      <c r="H1" s="22"/>
      <c r="I1" s="248"/>
      <c r="J1" s="249"/>
      <c r="K1" s="249"/>
      <c r="L1" s="249"/>
      <c r="M1" s="249"/>
      <c r="N1" s="249"/>
      <c r="O1" s="249"/>
      <c r="P1" s="250"/>
    </row>
    <row r="2" spans="1:16" ht="30.75" customHeight="1">
      <c r="A2" s="254" t="s">
        <v>312</v>
      </c>
      <c r="B2" s="254"/>
      <c r="C2" s="254"/>
      <c r="D2" s="255">
        <v>39605</v>
      </c>
      <c r="E2" s="256"/>
      <c r="F2" s="257"/>
      <c r="G2" s="247"/>
      <c r="H2" s="212"/>
      <c r="I2" s="251"/>
      <c r="J2" s="252"/>
      <c r="K2" s="252"/>
      <c r="L2" s="252"/>
      <c r="M2" s="252"/>
      <c r="N2" s="252"/>
      <c r="O2" s="252"/>
      <c r="P2" s="253"/>
    </row>
    <row r="3" spans="1:16" ht="9.75" customHeight="1">
      <c r="A3" s="53"/>
      <c r="B3" s="54"/>
      <c r="C3" s="54"/>
      <c r="D3" s="54"/>
      <c r="E3" s="54"/>
      <c r="F3" s="54"/>
      <c r="G3" s="54"/>
      <c r="H3" s="54"/>
      <c r="I3" s="54"/>
      <c r="J3" s="54"/>
      <c r="K3" s="55"/>
      <c r="L3" s="54"/>
      <c r="M3" s="54"/>
      <c r="N3" s="54"/>
      <c r="O3" s="54"/>
      <c r="P3" s="56"/>
    </row>
    <row r="4" spans="1:16" ht="35.25" customHeight="1">
      <c r="A4" s="78" t="s">
        <v>0</v>
      </c>
      <c r="B4" s="213"/>
      <c r="C4" s="214">
        <v>1</v>
      </c>
      <c r="D4" s="214">
        <v>2</v>
      </c>
      <c r="E4" s="213"/>
      <c r="F4" s="214">
        <v>3</v>
      </c>
      <c r="G4" s="215">
        <v>4</v>
      </c>
      <c r="H4" s="213"/>
      <c r="I4" s="214">
        <v>5</v>
      </c>
      <c r="J4" s="215">
        <v>6</v>
      </c>
      <c r="K4" s="213"/>
      <c r="L4" s="214" t="s">
        <v>34</v>
      </c>
      <c r="M4" s="213"/>
      <c r="N4" s="214" t="s">
        <v>16</v>
      </c>
      <c r="O4" s="213"/>
      <c r="P4" s="214" t="s">
        <v>35</v>
      </c>
    </row>
    <row r="5" spans="1:16" ht="24" customHeight="1">
      <c r="A5" s="112" t="s">
        <v>19</v>
      </c>
      <c r="B5" s="216"/>
      <c r="C5" s="10">
        <v>3</v>
      </c>
      <c r="D5" s="10">
        <v>2</v>
      </c>
      <c r="E5" s="216"/>
      <c r="F5" s="10">
        <v>2</v>
      </c>
      <c r="G5" s="10">
        <v>2</v>
      </c>
      <c r="H5" s="216"/>
      <c r="I5" s="10">
        <v>1</v>
      </c>
      <c r="J5" s="10">
        <v>1</v>
      </c>
      <c r="K5" s="216"/>
      <c r="L5" s="11"/>
      <c r="M5" s="216"/>
      <c r="N5" s="138">
        <f aca="true" t="shared" si="0" ref="N5:N16">SUM(C5:L5)+MIN(C5:L5)/100</f>
        <v>11.01</v>
      </c>
      <c r="O5" s="216"/>
      <c r="P5" s="10">
        <f aca="true" t="shared" si="1" ref="P5:P16">RANK(N5,$N$5:$N$16,1)</f>
        <v>1</v>
      </c>
    </row>
    <row r="6" spans="1:16" ht="24" customHeight="1">
      <c r="A6" s="164" t="s">
        <v>15</v>
      </c>
      <c r="B6" s="216"/>
      <c r="C6" s="10">
        <v>1</v>
      </c>
      <c r="D6" s="10">
        <v>5</v>
      </c>
      <c r="E6" s="216"/>
      <c r="F6" s="10">
        <v>3</v>
      </c>
      <c r="G6" s="10">
        <v>3</v>
      </c>
      <c r="H6" s="216"/>
      <c r="I6" s="10">
        <v>2</v>
      </c>
      <c r="J6" s="10">
        <v>3</v>
      </c>
      <c r="K6" s="216"/>
      <c r="L6" s="11">
        <v>1</v>
      </c>
      <c r="M6" s="216"/>
      <c r="N6" s="138">
        <f t="shared" si="0"/>
        <v>18.01</v>
      </c>
      <c r="O6" s="216"/>
      <c r="P6" s="10">
        <f t="shared" si="1"/>
        <v>2</v>
      </c>
    </row>
    <row r="7" spans="1:16" ht="24" customHeight="1">
      <c r="A7" s="184" t="s">
        <v>102</v>
      </c>
      <c r="B7" s="217"/>
      <c r="C7" s="10">
        <v>2</v>
      </c>
      <c r="D7" s="10">
        <v>3</v>
      </c>
      <c r="E7" s="217"/>
      <c r="F7" s="10">
        <v>1</v>
      </c>
      <c r="G7" s="10">
        <v>1</v>
      </c>
      <c r="H7" s="217"/>
      <c r="I7" s="10">
        <v>6</v>
      </c>
      <c r="J7" s="10">
        <v>5</v>
      </c>
      <c r="K7" s="217"/>
      <c r="L7" s="11">
        <v>2</v>
      </c>
      <c r="M7" s="217"/>
      <c r="N7" s="138">
        <f t="shared" si="0"/>
        <v>20.01</v>
      </c>
      <c r="O7" s="217"/>
      <c r="P7" s="10">
        <f t="shared" si="1"/>
        <v>3</v>
      </c>
    </row>
    <row r="8" spans="1:16" ht="24" customHeight="1">
      <c r="A8" s="149" t="s">
        <v>31</v>
      </c>
      <c r="B8" s="217"/>
      <c r="C8" s="10">
        <v>4</v>
      </c>
      <c r="D8" s="10">
        <v>1</v>
      </c>
      <c r="E8" s="217"/>
      <c r="F8" s="10">
        <v>4</v>
      </c>
      <c r="G8" s="10">
        <v>5</v>
      </c>
      <c r="H8" s="217"/>
      <c r="I8" s="10">
        <v>5</v>
      </c>
      <c r="J8" s="10">
        <v>4</v>
      </c>
      <c r="K8" s="217"/>
      <c r="L8" s="11"/>
      <c r="M8" s="217"/>
      <c r="N8" s="138">
        <f t="shared" si="0"/>
        <v>23.01</v>
      </c>
      <c r="O8" s="217"/>
      <c r="P8" s="10">
        <f t="shared" si="1"/>
        <v>4</v>
      </c>
    </row>
    <row r="9" spans="1:16" ht="24" customHeight="1">
      <c r="A9" s="152" t="s">
        <v>21</v>
      </c>
      <c r="B9" s="217"/>
      <c r="C9" s="10">
        <v>5</v>
      </c>
      <c r="D9" s="10">
        <v>4</v>
      </c>
      <c r="E9" s="217"/>
      <c r="F9" s="10">
        <v>6</v>
      </c>
      <c r="G9" s="17">
        <v>11</v>
      </c>
      <c r="H9" s="217"/>
      <c r="I9" s="10">
        <v>7</v>
      </c>
      <c r="J9" s="10">
        <v>7</v>
      </c>
      <c r="K9" s="217"/>
      <c r="L9" s="11"/>
      <c r="M9" s="217"/>
      <c r="N9" s="138">
        <f t="shared" si="0"/>
        <v>40.04</v>
      </c>
      <c r="O9" s="217"/>
      <c r="P9" s="10">
        <f t="shared" si="1"/>
        <v>5</v>
      </c>
    </row>
    <row r="10" spans="1:16" ht="24" customHeight="1">
      <c r="A10" s="151" t="s">
        <v>20</v>
      </c>
      <c r="B10" s="217"/>
      <c r="C10" s="10">
        <v>8</v>
      </c>
      <c r="D10" s="10">
        <v>7</v>
      </c>
      <c r="E10" s="217"/>
      <c r="F10" s="12">
        <v>11</v>
      </c>
      <c r="G10" s="12">
        <v>11</v>
      </c>
      <c r="H10" s="217"/>
      <c r="I10" s="10">
        <v>3</v>
      </c>
      <c r="J10" s="10">
        <v>2</v>
      </c>
      <c r="K10" s="217"/>
      <c r="L10" s="11"/>
      <c r="M10" s="217"/>
      <c r="N10" s="138">
        <f t="shared" si="0"/>
        <v>42.02</v>
      </c>
      <c r="O10" s="217"/>
      <c r="P10" s="10">
        <f t="shared" si="1"/>
        <v>6</v>
      </c>
    </row>
    <row r="11" spans="1:16" ht="24" customHeight="1">
      <c r="A11" s="150" t="s">
        <v>41</v>
      </c>
      <c r="B11" s="217"/>
      <c r="C11" s="10">
        <v>6</v>
      </c>
      <c r="D11" s="10">
        <v>6</v>
      </c>
      <c r="E11" s="217"/>
      <c r="F11" s="10">
        <v>9</v>
      </c>
      <c r="G11" s="17">
        <v>11</v>
      </c>
      <c r="H11" s="217"/>
      <c r="I11" s="10">
        <v>4</v>
      </c>
      <c r="J11" s="10">
        <v>8</v>
      </c>
      <c r="K11" s="217"/>
      <c r="L11" s="13"/>
      <c r="M11" s="217"/>
      <c r="N11" s="138">
        <f t="shared" si="0"/>
        <v>44.04</v>
      </c>
      <c r="O11" s="217"/>
      <c r="P11" s="10">
        <f t="shared" si="1"/>
        <v>7</v>
      </c>
    </row>
    <row r="12" spans="1:16" ht="24" customHeight="1">
      <c r="A12" s="153" t="s">
        <v>11</v>
      </c>
      <c r="B12" s="217"/>
      <c r="C12" s="10">
        <v>9</v>
      </c>
      <c r="D12" s="10">
        <v>9</v>
      </c>
      <c r="E12" s="217"/>
      <c r="F12" s="10">
        <v>5</v>
      </c>
      <c r="G12" s="10">
        <v>4</v>
      </c>
      <c r="H12" s="217"/>
      <c r="I12" s="10">
        <v>9</v>
      </c>
      <c r="J12" s="12">
        <v>11</v>
      </c>
      <c r="K12" s="217"/>
      <c r="L12" s="13">
        <v>1</v>
      </c>
      <c r="M12" s="217"/>
      <c r="N12" s="138">
        <f t="shared" si="0"/>
        <v>48.01</v>
      </c>
      <c r="O12" s="217"/>
      <c r="P12" s="10">
        <f t="shared" si="1"/>
        <v>8</v>
      </c>
    </row>
    <row r="13" spans="1:16" ht="24" customHeight="1">
      <c r="A13" s="147" t="s">
        <v>107</v>
      </c>
      <c r="B13" s="217"/>
      <c r="C13" s="10">
        <v>7</v>
      </c>
      <c r="D13" s="10">
        <v>8</v>
      </c>
      <c r="E13" s="217"/>
      <c r="F13" s="10">
        <v>7</v>
      </c>
      <c r="G13" s="10">
        <v>6</v>
      </c>
      <c r="H13" s="217"/>
      <c r="I13" s="133">
        <v>11</v>
      </c>
      <c r="J13" s="133">
        <v>11</v>
      </c>
      <c r="K13" s="217"/>
      <c r="L13" s="13"/>
      <c r="M13" s="217"/>
      <c r="N13" s="138">
        <f t="shared" si="0"/>
        <v>50.06</v>
      </c>
      <c r="O13" s="217"/>
      <c r="P13" s="10">
        <f t="shared" si="1"/>
        <v>9</v>
      </c>
    </row>
    <row r="14" spans="1:16" ht="24" customHeight="1">
      <c r="A14" s="145" t="s">
        <v>105</v>
      </c>
      <c r="B14" s="217"/>
      <c r="C14" s="10">
        <v>10</v>
      </c>
      <c r="D14" s="17">
        <v>11</v>
      </c>
      <c r="E14" s="217"/>
      <c r="F14" s="10">
        <v>8</v>
      </c>
      <c r="G14" s="228">
        <v>7</v>
      </c>
      <c r="H14" s="217"/>
      <c r="I14" s="10">
        <v>8</v>
      </c>
      <c r="J14" s="10">
        <v>6</v>
      </c>
      <c r="K14" s="217"/>
      <c r="L14" s="13">
        <v>1</v>
      </c>
      <c r="M14" s="217"/>
      <c r="N14" s="138">
        <f t="shared" si="0"/>
        <v>51.01</v>
      </c>
      <c r="O14" s="217"/>
      <c r="P14" s="10">
        <f t="shared" si="1"/>
        <v>10</v>
      </c>
    </row>
    <row r="15" spans="1:16" ht="24" customHeight="1">
      <c r="A15" s="155" t="s">
        <v>109</v>
      </c>
      <c r="B15" s="217"/>
      <c r="C15" s="133">
        <v>14</v>
      </c>
      <c r="D15" s="133">
        <v>14</v>
      </c>
      <c r="E15" s="217"/>
      <c r="F15" s="133">
        <v>14</v>
      </c>
      <c r="G15" s="133">
        <v>14</v>
      </c>
      <c r="H15" s="217"/>
      <c r="I15" s="133">
        <v>14</v>
      </c>
      <c r="J15" s="133">
        <v>14</v>
      </c>
      <c r="K15" s="217"/>
      <c r="L15" s="13"/>
      <c r="M15" s="217"/>
      <c r="N15" s="138">
        <f t="shared" si="0"/>
        <v>84.14</v>
      </c>
      <c r="O15" s="217"/>
      <c r="P15" s="10">
        <f t="shared" si="1"/>
        <v>11</v>
      </c>
    </row>
    <row r="16" spans="1:16" ht="24" customHeight="1">
      <c r="A16" s="154" t="s">
        <v>108</v>
      </c>
      <c r="B16" s="217"/>
      <c r="C16" s="133">
        <v>14</v>
      </c>
      <c r="D16" s="133">
        <v>14</v>
      </c>
      <c r="E16" s="217"/>
      <c r="F16" s="133">
        <v>14</v>
      </c>
      <c r="G16" s="133">
        <v>14</v>
      </c>
      <c r="H16" s="217"/>
      <c r="I16" s="133">
        <v>14</v>
      </c>
      <c r="J16" s="133">
        <v>14</v>
      </c>
      <c r="K16" s="217"/>
      <c r="L16" s="13"/>
      <c r="M16" s="217"/>
      <c r="N16" s="138">
        <f t="shared" si="0"/>
        <v>84.14</v>
      </c>
      <c r="O16" s="217"/>
      <c r="P16" s="10">
        <f t="shared" si="1"/>
        <v>11</v>
      </c>
    </row>
    <row r="17" spans="1:16" ht="19.5" customHeight="1">
      <c r="A17" s="14" t="s">
        <v>36</v>
      </c>
      <c r="B17" s="21"/>
      <c r="D17" s="15"/>
      <c r="E17" s="15"/>
      <c r="F17" s="15"/>
      <c r="G17" s="15"/>
      <c r="H17" s="15"/>
      <c r="I17" s="15"/>
      <c r="J17" s="15"/>
      <c r="K17" s="15"/>
      <c r="L17" s="15"/>
      <c r="M17" s="15"/>
      <c r="N17" s="15"/>
      <c r="O17" s="15"/>
      <c r="P17" s="15"/>
    </row>
    <row r="18" spans="3:14" ht="24" customHeight="1">
      <c r="C18" s="47" t="s">
        <v>52</v>
      </c>
      <c r="D18" s="16" t="s">
        <v>38</v>
      </c>
      <c r="F18" s="17" t="s">
        <v>39</v>
      </c>
      <c r="G18" s="133" t="s">
        <v>40</v>
      </c>
      <c r="I18" s="12" t="s">
        <v>37</v>
      </c>
      <c r="J18" s="60" t="s">
        <v>57</v>
      </c>
      <c r="M18" s="18"/>
      <c r="N18" s="18"/>
    </row>
    <row r="19" spans="3:14" ht="24" customHeight="1">
      <c r="C19" s="10" t="s">
        <v>58</v>
      </c>
      <c r="D19" s="10">
        <v>15</v>
      </c>
      <c r="E19" s="18"/>
      <c r="F19" s="10" t="s">
        <v>58</v>
      </c>
      <c r="G19" s="10">
        <v>14</v>
      </c>
      <c r="H19" s="18"/>
      <c r="I19" s="10" t="s">
        <v>58</v>
      </c>
      <c r="J19" s="10" t="s">
        <v>58</v>
      </c>
      <c r="L19" s="19"/>
      <c r="M19" s="18"/>
      <c r="N19" s="18"/>
    </row>
    <row r="20" ht="15.75" customHeight="1"/>
    <row r="21" spans="1:16" ht="15.75" customHeight="1">
      <c r="A21" s="242" t="s">
        <v>32</v>
      </c>
      <c r="B21" s="242"/>
      <c r="C21" s="242"/>
      <c r="D21" s="243" t="s">
        <v>33</v>
      </c>
      <c r="E21" s="244"/>
      <c r="F21" s="245"/>
      <c r="G21" s="246" t="s">
        <v>18</v>
      </c>
      <c r="H21" s="22"/>
      <c r="I21" s="248" t="s">
        <v>288</v>
      </c>
      <c r="J21" s="249"/>
      <c r="K21" s="249"/>
      <c r="L21" s="249"/>
      <c r="M21" s="249"/>
      <c r="N21" s="249"/>
      <c r="O21" s="249"/>
      <c r="P21" s="250"/>
    </row>
    <row r="22" spans="1:16" ht="30.75" customHeight="1">
      <c r="A22" s="254" t="s">
        <v>311</v>
      </c>
      <c r="B22" s="254"/>
      <c r="C22" s="254"/>
      <c r="D22" s="255">
        <v>39570</v>
      </c>
      <c r="E22" s="256"/>
      <c r="F22" s="257"/>
      <c r="G22" s="247"/>
      <c r="H22" s="212"/>
      <c r="I22" s="251"/>
      <c r="J22" s="252"/>
      <c r="K22" s="252"/>
      <c r="L22" s="252"/>
      <c r="M22" s="252"/>
      <c r="N22" s="252"/>
      <c r="O22" s="252"/>
      <c r="P22" s="253"/>
    </row>
    <row r="23" spans="1:16" ht="9.75" customHeight="1">
      <c r="A23" s="53"/>
      <c r="B23" s="54"/>
      <c r="C23" s="54"/>
      <c r="D23" s="54"/>
      <c r="E23" s="54"/>
      <c r="F23" s="54"/>
      <c r="G23" s="54"/>
      <c r="H23" s="54"/>
      <c r="I23" s="54"/>
      <c r="J23" s="54"/>
      <c r="K23" s="55"/>
      <c r="L23" s="54"/>
      <c r="M23" s="54"/>
      <c r="N23" s="54"/>
      <c r="O23" s="54"/>
      <c r="P23" s="56"/>
    </row>
    <row r="24" spans="1:16" ht="35.25" customHeight="1">
      <c r="A24" s="78" t="s">
        <v>0</v>
      </c>
      <c r="B24" s="213"/>
      <c r="C24" s="214">
        <v>1</v>
      </c>
      <c r="D24" s="214">
        <v>2</v>
      </c>
      <c r="E24" s="213"/>
      <c r="F24" s="214">
        <v>3</v>
      </c>
      <c r="G24" s="215">
        <v>4</v>
      </c>
      <c r="H24" s="213"/>
      <c r="I24" s="214">
        <v>5</v>
      </c>
      <c r="J24" s="215">
        <v>6</v>
      </c>
      <c r="K24" s="213"/>
      <c r="L24" s="214" t="s">
        <v>34</v>
      </c>
      <c r="M24" s="213"/>
      <c r="N24" s="214" t="s">
        <v>16</v>
      </c>
      <c r="O24" s="213"/>
      <c r="P24" s="214" t="s">
        <v>35</v>
      </c>
    </row>
    <row r="25" spans="1:16" ht="24" customHeight="1">
      <c r="A25" s="113" t="s">
        <v>102</v>
      </c>
      <c r="B25" s="216"/>
      <c r="C25" s="10">
        <v>3</v>
      </c>
      <c r="D25" s="10">
        <v>1</v>
      </c>
      <c r="E25" s="216"/>
      <c r="F25" s="10">
        <v>3</v>
      </c>
      <c r="G25" s="10">
        <v>2</v>
      </c>
      <c r="H25" s="216"/>
      <c r="I25" s="10"/>
      <c r="J25" s="10"/>
      <c r="K25" s="216"/>
      <c r="L25" s="11"/>
      <c r="M25" s="216"/>
      <c r="N25" s="138">
        <f aca="true" t="shared" si="2" ref="N25:N36">SUM(C25:L25)+MIN(C25:L25)/100</f>
        <v>9.01</v>
      </c>
      <c r="O25" s="216"/>
      <c r="P25" s="10">
        <f aca="true" t="shared" si="3" ref="P25:P36">RANK(N25,$N$25:$N$36,1)</f>
        <v>1</v>
      </c>
    </row>
    <row r="26" spans="1:16" ht="24" customHeight="1">
      <c r="A26" s="218" t="s">
        <v>11</v>
      </c>
      <c r="B26" s="216"/>
      <c r="C26" s="10">
        <v>9</v>
      </c>
      <c r="D26" s="10">
        <v>5</v>
      </c>
      <c r="E26" s="216"/>
      <c r="F26" s="10">
        <v>3</v>
      </c>
      <c r="G26" s="10">
        <v>2</v>
      </c>
      <c r="H26" s="216"/>
      <c r="I26" s="10"/>
      <c r="J26" s="10"/>
      <c r="K26" s="216"/>
      <c r="L26" s="11"/>
      <c r="M26" s="216"/>
      <c r="N26" s="138">
        <f t="shared" si="2"/>
        <v>19.02</v>
      </c>
      <c r="O26" s="216"/>
      <c r="P26" s="10">
        <f t="shared" si="3"/>
        <v>2</v>
      </c>
    </row>
    <row r="27" spans="1:16" ht="24" customHeight="1">
      <c r="A27" s="152" t="s">
        <v>21</v>
      </c>
      <c r="B27" s="217"/>
      <c r="C27" s="10">
        <v>4</v>
      </c>
      <c r="D27" s="10">
        <v>8</v>
      </c>
      <c r="E27" s="217"/>
      <c r="F27" s="10">
        <v>7</v>
      </c>
      <c r="G27" s="10">
        <v>1</v>
      </c>
      <c r="H27" s="217"/>
      <c r="I27" s="10"/>
      <c r="J27" s="10"/>
      <c r="K27" s="217"/>
      <c r="L27" s="11"/>
      <c r="M27" s="217"/>
      <c r="N27" s="138">
        <f t="shared" si="2"/>
        <v>20.01</v>
      </c>
      <c r="O27" s="217"/>
      <c r="P27" s="10">
        <f t="shared" si="3"/>
        <v>3</v>
      </c>
    </row>
    <row r="28" spans="1:16" ht="24" customHeight="1">
      <c r="A28" s="189" t="s">
        <v>19</v>
      </c>
      <c r="B28" s="217"/>
      <c r="C28" s="10">
        <v>1</v>
      </c>
      <c r="D28" s="16">
        <v>15</v>
      </c>
      <c r="E28" s="217"/>
      <c r="F28" s="10">
        <v>1</v>
      </c>
      <c r="G28" s="10">
        <v>4</v>
      </c>
      <c r="H28" s="217"/>
      <c r="I28" s="10"/>
      <c r="J28" s="10"/>
      <c r="K28" s="217"/>
      <c r="L28" s="11"/>
      <c r="M28" s="217"/>
      <c r="N28" s="138">
        <f t="shared" si="2"/>
        <v>21.01</v>
      </c>
      <c r="O28" s="217"/>
      <c r="P28" s="10">
        <f t="shared" si="3"/>
        <v>4</v>
      </c>
    </row>
    <row r="29" spans="1:16" ht="24" customHeight="1">
      <c r="A29" s="155" t="s">
        <v>109</v>
      </c>
      <c r="B29" s="217"/>
      <c r="C29" s="10">
        <v>2</v>
      </c>
      <c r="D29" s="10">
        <v>3</v>
      </c>
      <c r="E29" s="217"/>
      <c r="F29" s="10">
        <v>10</v>
      </c>
      <c r="G29" s="10">
        <v>12</v>
      </c>
      <c r="H29" s="217"/>
      <c r="I29" s="10"/>
      <c r="J29" s="10"/>
      <c r="K29" s="217"/>
      <c r="L29" s="11"/>
      <c r="M29" s="217"/>
      <c r="N29" s="138">
        <f t="shared" si="2"/>
        <v>27.02</v>
      </c>
      <c r="O29" s="217"/>
      <c r="P29" s="10">
        <f t="shared" si="3"/>
        <v>5</v>
      </c>
    </row>
    <row r="30" spans="1:16" ht="24" customHeight="1">
      <c r="A30" s="147" t="s">
        <v>107</v>
      </c>
      <c r="B30" s="217"/>
      <c r="C30" s="10">
        <v>8</v>
      </c>
      <c r="D30" s="10">
        <v>2</v>
      </c>
      <c r="E30" s="217"/>
      <c r="F30" s="10">
        <v>9</v>
      </c>
      <c r="G30" s="10">
        <v>9</v>
      </c>
      <c r="H30" s="217"/>
      <c r="I30" s="10"/>
      <c r="J30" s="10"/>
      <c r="K30" s="217"/>
      <c r="L30" s="11"/>
      <c r="M30" s="217"/>
      <c r="N30" s="138">
        <f t="shared" si="2"/>
        <v>28.02</v>
      </c>
      <c r="O30" s="217"/>
      <c r="P30" s="10">
        <f t="shared" si="3"/>
        <v>6</v>
      </c>
    </row>
    <row r="31" spans="1:16" ht="24" customHeight="1">
      <c r="A31" s="154" t="s">
        <v>108</v>
      </c>
      <c r="B31" s="217"/>
      <c r="C31" s="10">
        <v>11</v>
      </c>
      <c r="D31" s="10">
        <v>9</v>
      </c>
      <c r="E31" s="217"/>
      <c r="F31" s="10">
        <v>4</v>
      </c>
      <c r="G31" s="10">
        <v>5</v>
      </c>
      <c r="H31" s="217"/>
      <c r="I31" s="10"/>
      <c r="J31" s="10"/>
      <c r="K31" s="217"/>
      <c r="L31" s="13"/>
      <c r="M31" s="217"/>
      <c r="N31" s="138">
        <f t="shared" si="2"/>
        <v>29.04</v>
      </c>
      <c r="O31" s="217"/>
      <c r="P31" s="10">
        <f t="shared" si="3"/>
        <v>7</v>
      </c>
    </row>
    <row r="32" spans="1:16" ht="24" customHeight="1">
      <c r="A32" s="149" t="s">
        <v>31</v>
      </c>
      <c r="B32" s="217"/>
      <c r="C32" s="10">
        <v>7</v>
      </c>
      <c r="D32" s="10">
        <v>7</v>
      </c>
      <c r="E32" s="217"/>
      <c r="F32" s="10">
        <v>8</v>
      </c>
      <c r="G32" s="10">
        <v>7</v>
      </c>
      <c r="H32" s="217"/>
      <c r="I32" s="10"/>
      <c r="J32" s="10"/>
      <c r="K32" s="217"/>
      <c r="L32" s="13"/>
      <c r="M32" s="217"/>
      <c r="N32" s="138">
        <f t="shared" si="2"/>
        <v>29.07</v>
      </c>
      <c r="O32" s="217"/>
      <c r="P32" s="10">
        <f t="shared" si="3"/>
        <v>8</v>
      </c>
    </row>
    <row r="33" spans="1:16" ht="24" customHeight="1">
      <c r="A33" s="150" t="s">
        <v>41</v>
      </c>
      <c r="B33" s="217"/>
      <c r="C33" s="10">
        <v>6</v>
      </c>
      <c r="D33" s="10">
        <v>4</v>
      </c>
      <c r="E33" s="217"/>
      <c r="F33" s="10">
        <v>12</v>
      </c>
      <c r="G33" s="10">
        <v>8</v>
      </c>
      <c r="H33" s="217"/>
      <c r="I33" s="10"/>
      <c r="J33" s="10"/>
      <c r="K33" s="217"/>
      <c r="L33" s="13"/>
      <c r="M33" s="217"/>
      <c r="N33" s="138">
        <f t="shared" si="2"/>
        <v>30.04</v>
      </c>
      <c r="O33" s="217"/>
      <c r="P33" s="10">
        <f t="shared" si="3"/>
        <v>9</v>
      </c>
    </row>
    <row r="34" spans="1:16" ht="24" customHeight="1">
      <c r="A34" s="146" t="s">
        <v>15</v>
      </c>
      <c r="B34" s="217"/>
      <c r="C34" s="10">
        <v>5</v>
      </c>
      <c r="D34" s="10">
        <v>6</v>
      </c>
      <c r="E34" s="217"/>
      <c r="F34" s="10">
        <v>11</v>
      </c>
      <c r="G34" s="10">
        <v>10</v>
      </c>
      <c r="H34" s="217"/>
      <c r="I34" s="10"/>
      <c r="J34" s="10"/>
      <c r="K34" s="217"/>
      <c r="L34" s="13">
        <v>1</v>
      </c>
      <c r="M34" s="217"/>
      <c r="N34" s="138">
        <f t="shared" si="2"/>
        <v>33.01</v>
      </c>
      <c r="O34" s="217"/>
      <c r="P34" s="10">
        <f t="shared" si="3"/>
        <v>10</v>
      </c>
    </row>
    <row r="35" spans="1:16" ht="24" customHeight="1">
      <c r="A35" s="151" t="s">
        <v>20</v>
      </c>
      <c r="B35" s="217"/>
      <c r="C35" s="10">
        <v>10</v>
      </c>
      <c r="D35" s="10">
        <v>10</v>
      </c>
      <c r="E35" s="217"/>
      <c r="F35" s="10">
        <v>5</v>
      </c>
      <c r="G35" s="10">
        <v>11</v>
      </c>
      <c r="H35" s="217"/>
      <c r="I35" s="10"/>
      <c r="J35" s="10"/>
      <c r="K35" s="217"/>
      <c r="L35" s="13"/>
      <c r="M35" s="217"/>
      <c r="N35" s="138">
        <f t="shared" si="2"/>
        <v>36.05</v>
      </c>
      <c r="O35" s="217"/>
      <c r="P35" s="10">
        <f t="shared" si="3"/>
        <v>11</v>
      </c>
    </row>
    <row r="36" spans="1:16" ht="24" customHeight="1">
      <c r="A36" s="145" t="s">
        <v>105</v>
      </c>
      <c r="B36" s="217"/>
      <c r="C36" s="12">
        <v>13</v>
      </c>
      <c r="D36" s="12">
        <v>13</v>
      </c>
      <c r="E36" s="217"/>
      <c r="F36" s="10">
        <v>6</v>
      </c>
      <c r="G36" s="10">
        <v>6</v>
      </c>
      <c r="H36" s="217"/>
      <c r="I36" s="10"/>
      <c r="J36" s="10"/>
      <c r="K36" s="217"/>
      <c r="L36" s="13"/>
      <c r="M36" s="217"/>
      <c r="N36" s="138">
        <f t="shared" si="2"/>
        <v>38.06</v>
      </c>
      <c r="O36" s="217"/>
      <c r="P36" s="10">
        <f t="shared" si="3"/>
        <v>12</v>
      </c>
    </row>
    <row r="37" spans="1:16" ht="19.5" customHeight="1">
      <c r="A37" s="14" t="s">
        <v>36</v>
      </c>
      <c r="B37" s="21"/>
      <c r="D37" s="15"/>
      <c r="E37" s="15"/>
      <c r="F37" s="15"/>
      <c r="G37" s="15"/>
      <c r="H37" s="15"/>
      <c r="I37" s="15"/>
      <c r="J37" s="15"/>
      <c r="K37" s="15"/>
      <c r="L37" s="15"/>
      <c r="M37" s="15"/>
      <c r="N37" s="15"/>
      <c r="O37" s="15"/>
      <c r="P37" s="15"/>
    </row>
    <row r="38" spans="3:14" ht="24" customHeight="1">
      <c r="C38" s="47" t="s">
        <v>52</v>
      </c>
      <c r="D38" s="16" t="s">
        <v>38</v>
      </c>
      <c r="F38" s="17" t="s">
        <v>39</v>
      </c>
      <c r="G38" s="133" t="s">
        <v>40</v>
      </c>
      <c r="I38" s="12" t="s">
        <v>37</v>
      </c>
      <c r="J38" s="60" t="s">
        <v>57</v>
      </c>
      <c r="M38" s="18"/>
      <c r="N38" s="18"/>
    </row>
    <row r="39" spans="3:14" ht="24" customHeight="1">
      <c r="C39" s="10" t="s">
        <v>58</v>
      </c>
      <c r="D39" s="10">
        <v>15</v>
      </c>
      <c r="E39" s="18"/>
      <c r="F39" s="10" t="s">
        <v>58</v>
      </c>
      <c r="G39" s="10">
        <v>14</v>
      </c>
      <c r="H39" s="18"/>
      <c r="I39" s="10" t="s">
        <v>58</v>
      </c>
      <c r="J39" s="10" t="s">
        <v>58</v>
      </c>
      <c r="L39" s="19"/>
      <c r="M39" s="18"/>
      <c r="N39" s="18"/>
    </row>
    <row r="40" ht="15.75" customHeight="1"/>
    <row r="41" spans="1:16" ht="15.75" customHeight="1">
      <c r="A41" s="242" t="s">
        <v>32</v>
      </c>
      <c r="B41" s="242"/>
      <c r="C41" s="242"/>
      <c r="D41" s="243" t="s">
        <v>33</v>
      </c>
      <c r="E41" s="244"/>
      <c r="F41" s="245"/>
      <c r="G41" s="246" t="s">
        <v>18</v>
      </c>
      <c r="H41" s="22"/>
      <c r="I41" s="248"/>
      <c r="J41" s="249"/>
      <c r="K41" s="249"/>
      <c r="L41" s="249"/>
      <c r="M41" s="249"/>
      <c r="N41" s="249"/>
      <c r="O41" s="249"/>
      <c r="P41" s="250"/>
    </row>
    <row r="42" spans="1:16" ht="30.75" customHeight="1">
      <c r="A42" s="254" t="s">
        <v>250</v>
      </c>
      <c r="B42" s="254"/>
      <c r="C42" s="254"/>
      <c r="D42" s="255">
        <v>39521</v>
      </c>
      <c r="E42" s="256"/>
      <c r="F42" s="257"/>
      <c r="G42" s="247"/>
      <c r="H42" s="212"/>
      <c r="I42" s="251"/>
      <c r="J42" s="252"/>
      <c r="K42" s="252"/>
      <c r="L42" s="252"/>
      <c r="M42" s="252"/>
      <c r="N42" s="252"/>
      <c r="O42" s="252"/>
      <c r="P42" s="253"/>
    </row>
    <row r="43" spans="1:16" ht="9.75" customHeight="1">
      <c r="A43" s="53"/>
      <c r="B43" s="54"/>
      <c r="C43" s="54"/>
      <c r="D43" s="54"/>
      <c r="E43" s="54"/>
      <c r="F43" s="54"/>
      <c r="G43" s="54"/>
      <c r="H43" s="54"/>
      <c r="I43" s="54"/>
      <c r="J43" s="54"/>
      <c r="K43" s="55"/>
      <c r="L43" s="54"/>
      <c r="M43" s="54"/>
      <c r="N43" s="54"/>
      <c r="O43" s="54"/>
      <c r="P43" s="56"/>
    </row>
    <row r="44" spans="1:16" ht="35.25" customHeight="1">
      <c r="A44" s="78" t="s">
        <v>0</v>
      </c>
      <c r="B44" s="213"/>
      <c r="C44" s="214">
        <v>1</v>
      </c>
      <c r="D44" s="214">
        <v>2</v>
      </c>
      <c r="E44" s="213"/>
      <c r="F44" s="214">
        <v>3</v>
      </c>
      <c r="G44" s="215">
        <v>4</v>
      </c>
      <c r="H44" s="213"/>
      <c r="I44" s="214">
        <v>5</v>
      </c>
      <c r="J44" s="215">
        <v>6</v>
      </c>
      <c r="K44" s="213"/>
      <c r="L44" s="214" t="s">
        <v>34</v>
      </c>
      <c r="M44" s="213"/>
      <c r="N44" s="214" t="s">
        <v>16</v>
      </c>
      <c r="O44" s="213"/>
      <c r="P44" s="214" t="s">
        <v>35</v>
      </c>
    </row>
    <row r="45" spans="1:16" ht="24" customHeight="1">
      <c r="A45" s="113" t="s">
        <v>102</v>
      </c>
      <c r="B45" s="216"/>
      <c r="C45" s="10">
        <v>2</v>
      </c>
      <c r="D45" s="10">
        <v>4</v>
      </c>
      <c r="E45" s="216"/>
      <c r="F45" s="10">
        <v>2</v>
      </c>
      <c r="G45" s="10">
        <v>2</v>
      </c>
      <c r="H45" s="216"/>
      <c r="I45" s="10">
        <v>1</v>
      </c>
      <c r="J45" s="10">
        <v>1</v>
      </c>
      <c r="K45" s="216"/>
      <c r="L45" s="11"/>
      <c r="M45" s="216"/>
      <c r="N45" s="138">
        <f aca="true" t="shared" si="4" ref="N45:N56">SUM(C45:L45)+MIN(C45:L45)/100</f>
        <v>12.01</v>
      </c>
      <c r="O45" s="216"/>
      <c r="P45" s="10">
        <f aca="true" t="shared" si="5" ref="P45:P56">RANK(N45,$N$45:$N$56,1)</f>
        <v>1</v>
      </c>
    </row>
    <row r="46" spans="1:16" ht="24" customHeight="1">
      <c r="A46" s="188" t="s">
        <v>109</v>
      </c>
      <c r="B46" s="216"/>
      <c r="C46" s="10">
        <v>5</v>
      </c>
      <c r="D46" s="10">
        <v>1</v>
      </c>
      <c r="E46" s="216"/>
      <c r="F46" s="10">
        <v>4</v>
      </c>
      <c r="G46" s="10">
        <v>1</v>
      </c>
      <c r="H46" s="216"/>
      <c r="I46" s="10">
        <v>4</v>
      </c>
      <c r="J46" s="10">
        <v>5</v>
      </c>
      <c r="K46" s="216"/>
      <c r="L46" s="11"/>
      <c r="M46" s="216"/>
      <c r="N46" s="138">
        <f t="shared" si="4"/>
        <v>20.01</v>
      </c>
      <c r="O46" s="216"/>
      <c r="P46" s="10">
        <f t="shared" si="5"/>
        <v>2</v>
      </c>
    </row>
    <row r="47" spans="1:16" ht="24" customHeight="1">
      <c r="A47" s="149" t="s">
        <v>31</v>
      </c>
      <c r="B47" s="217"/>
      <c r="C47" s="10">
        <v>1</v>
      </c>
      <c r="D47" s="10">
        <v>2</v>
      </c>
      <c r="E47" s="217"/>
      <c r="F47" s="10">
        <v>6</v>
      </c>
      <c r="G47" s="10">
        <v>9</v>
      </c>
      <c r="H47" s="217"/>
      <c r="I47" s="10">
        <v>2</v>
      </c>
      <c r="J47" s="10">
        <v>4</v>
      </c>
      <c r="K47" s="217"/>
      <c r="L47" s="11"/>
      <c r="M47" s="217"/>
      <c r="N47" s="138">
        <f t="shared" si="4"/>
        <v>24.01</v>
      </c>
      <c r="O47" s="217"/>
      <c r="P47" s="10">
        <f t="shared" si="5"/>
        <v>3</v>
      </c>
    </row>
    <row r="48" spans="1:16" ht="24" customHeight="1">
      <c r="A48" s="189" t="s">
        <v>19</v>
      </c>
      <c r="B48" s="217"/>
      <c r="C48" s="10">
        <v>3</v>
      </c>
      <c r="D48" s="47">
        <v>13</v>
      </c>
      <c r="E48" s="217"/>
      <c r="F48" s="10">
        <v>3</v>
      </c>
      <c r="G48" s="10">
        <v>4</v>
      </c>
      <c r="H48" s="217"/>
      <c r="I48" s="10">
        <v>5</v>
      </c>
      <c r="J48" s="10">
        <v>3</v>
      </c>
      <c r="K48" s="217"/>
      <c r="L48" s="11"/>
      <c r="M48" s="217"/>
      <c r="N48" s="138">
        <f t="shared" si="4"/>
        <v>31.03</v>
      </c>
      <c r="O48" s="217"/>
      <c r="P48" s="10">
        <f t="shared" si="5"/>
        <v>4</v>
      </c>
    </row>
    <row r="49" spans="1:16" ht="24" customHeight="1">
      <c r="A49" s="154" t="s">
        <v>108</v>
      </c>
      <c r="B49" s="217"/>
      <c r="C49" s="10">
        <v>10</v>
      </c>
      <c r="D49" s="10">
        <v>3</v>
      </c>
      <c r="E49" s="217"/>
      <c r="F49" s="10">
        <v>1</v>
      </c>
      <c r="G49" s="10">
        <v>3</v>
      </c>
      <c r="H49" s="217"/>
      <c r="I49" s="10">
        <v>10</v>
      </c>
      <c r="J49" s="10">
        <v>8</v>
      </c>
      <c r="K49" s="217"/>
      <c r="L49" s="11"/>
      <c r="M49" s="217"/>
      <c r="N49" s="138">
        <f t="shared" si="4"/>
        <v>35.01</v>
      </c>
      <c r="O49" s="217"/>
      <c r="P49" s="10">
        <f t="shared" si="5"/>
        <v>5</v>
      </c>
    </row>
    <row r="50" spans="1:16" ht="24" customHeight="1">
      <c r="A50" s="146" t="s">
        <v>15</v>
      </c>
      <c r="B50" s="217"/>
      <c r="C50" s="10">
        <v>6</v>
      </c>
      <c r="D50" s="10">
        <v>8</v>
      </c>
      <c r="E50" s="217"/>
      <c r="F50" s="10">
        <v>10</v>
      </c>
      <c r="G50" s="10">
        <v>6</v>
      </c>
      <c r="H50" s="217"/>
      <c r="I50" s="10">
        <v>3</v>
      </c>
      <c r="J50" s="10">
        <v>2</v>
      </c>
      <c r="K50" s="217"/>
      <c r="L50" s="11"/>
      <c r="M50" s="217"/>
      <c r="N50" s="138">
        <f t="shared" si="4"/>
        <v>35.02</v>
      </c>
      <c r="O50" s="217"/>
      <c r="P50" s="10">
        <f t="shared" si="5"/>
        <v>6</v>
      </c>
    </row>
    <row r="51" spans="1:16" ht="24" customHeight="1">
      <c r="A51" s="151" t="s">
        <v>20</v>
      </c>
      <c r="B51" s="217"/>
      <c r="C51" s="10">
        <v>7</v>
      </c>
      <c r="D51" s="10">
        <v>5</v>
      </c>
      <c r="E51" s="217"/>
      <c r="F51" s="10">
        <v>9</v>
      </c>
      <c r="G51" s="10">
        <v>5</v>
      </c>
      <c r="H51" s="217"/>
      <c r="I51" s="10">
        <v>8</v>
      </c>
      <c r="J51" s="10">
        <v>7</v>
      </c>
      <c r="K51" s="217"/>
      <c r="L51" s="13">
        <v>2</v>
      </c>
      <c r="M51" s="217"/>
      <c r="N51" s="138">
        <f t="shared" si="4"/>
        <v>43.02</v>
      </c>
      <c r="O51" s="217"/>
      <c r="P51" s="10">
        <f t="shared" si="5"/>
        <v>7</v>
      </c>
    </row>
    <row r="52" spans="1:16" ht="24" customHeight="1">
      <c r="A52" s="152" t="s">
        <v>21</v>
      </c>
      <c r="B52" s="217"/>
      <c r="C52" s="10">
        <v>8</v>
      </c>
      <c r="D52" s="10">
        <v>6</v>
      </c>
      <c r="E52" s="217"/>
      <c r="F52" s="10">
        <v>5</v>
      </c>
      <c r="G52" s="10">
        <v>12</v>
      </c>
      <c r="H52" s="217"/>
      <c r="I52" s="10">
        <v>6</v>
      </c>
      <c r="J52" s="10">
        <v>6</v>
      </c>
      <c r="K52" s="217"/>
      <c r="L52" s="13"/>
      <c r="M52" s="217"/>
      <c r="N52" s="138">
        <f t="shared" si="4"/>
        <v>43.05</v>
      </c>
      <c r="O52" s="217"/>
      <c r="P52" s="10">
        <f t="shared" si="5"/>
        <v>8</v>
      </c>
    </row>
    <row r="53" spans="1:16" ht="24" customHeight="1">
      <c r="A53" s="153" t="s">
        <v>11</v>
      </c>
      <c r="B53" s="217"/>
      <c r="C53" s="10">
        <v>12</v>
      </c>
      <c r="D53" s="10">
        <v>10</v>
      </c>
      <c r="E53" s="217"/>
      <c r="F53" s="10">
        <v>7</v>
      </c>
      <c r="G53" s="10">
        <v>8</v>
      </c>
      <c r="H53" s="217"/>
      <c r="I53" s="10">
        <v>7</v>
      </c>
      <c r="J53" s="10">
        <v>13</v>
      </c>
      <c r="K53" s="217"/>
      <c r="L53" s="13">
        <v>1</v>
      </c>
      <c r="M53" s="217"/>
      <c r="N53" s="138">
        <f t="shared" si="4"/>
        <v>58.01</v>
      </c>
      <c r="O53" s="217"/>
      <c r="P53" s="10">
        <f t="shared" si="5"/>
        <v>9</v>
      </c>
    </row>
    <row r="54" spans="1:16" ht="24" customHeight="1">
      <c r="A54" s="147" t="s">
        <v>107</v>
      </c>
      <c r="B54" s="217"/>
      <c r="C54" s="10">
        <v>11</v>
      </c>
      <c r="D54" s="10">
        <v>11</v>
      </c>
      <c r="E54" s="217"/>
      <c r="F54" s="10">
        <v>8</v>
      </c>
      <c r="G54" s="10">
        <v>7</v>
      </c>
      <c r="H54" s="217"/>
      <c r="I54" s="10">
        <v>11</v>
      </c>
      <c r="J54" s="10">
        <v>11</v>
      </c>
      <c r="K54" s="217"/>
      <c r="L54" s="13"/>
      <c r="M54" s="217"/>
      <c r="N54" s="138">
        <f t="shared" si="4"/>
        <v>59.07</v>
      </c>
      <c r="O54" s="217"/>
      <c r="P54" s="10">
        <f t="shared" si="5"/>
        <v>10</v>
      </c>
    </row>
    <row r="55" spans="1:16" ht="24" customHeight="1">
      <c r="A55" s="145" t="s">
        <v>105</v>
      </c>
      <c r="B55" s="217"/>
      <c r="C55" s="10">
        <v>4</v>
      </c>
      <c r="D55" s="10">
        <v>12</v>
      </c>
      <c r="E55" s="217"/>
      <c r="F55" s="10">
        <v>11</v>
      </c>
      <c r="G55" s="10">
        <v>11</v>
      </c>
      <c r="H55" s="217"/>
      <c r="I55" s="10">
        <v>9</v>
      </c>
      <c r="J55" s="10">
        <v>10</v>
      </c>
      <c r="K55" s="217"/>
      <c r="L55" s="13">
        <v>4</v>
      </c>
      <c r="M55" s="217"/>
      <c r="N55" s="138">
        <f t="shared" si="4"/>
        <v>61.04</v>
      </c>
      <c r="O55" s="217"/>
      <c r="P55" s="10">
        <f t="shared" si="5"/>
        <v>11</v>
      </c>
    </row>
    <row r="56" spans="1:16" ht="24" customHeight="1">
      <c r="A56" s="150" t="s">
        <v>41</v>
      </c>
      <c r="B56" s="217"/>
      <c r="C56" s="10">
        <v>9</v>
      </c>
      <c r="D56" s="10">
        <v>9</v>
      </c>
      <c r="E56" s="217"/>
      <c r="F56" s="10">
        <v>12</v>
      </c>
      <c r="G56" s="10">
        <v>10</v>
      </c>
      <c r="H56" s="217"/>
      <c r="I56" s="10">
        <v>12</v>
      </c>
      <c r="J56" s="10">
        <v>9</v>
      </c>
      <c r="K56" s="217"/>
      <c r="L56" s="13"/>
      <c r="M56" s="217"/>
      <c r="N56" s="138">
        <f t="shared" si="4"/>
        <v>61.09</v>
      </c>
      <c r="O56" s="217"/>
      <c r="P56" s="10">
        <f t="shared" si="5"/>
        <v>12</v>
      </c>
    </row>
    <row r="57" spans="1:16" ht="19.5" customHeight="1">
      <c r="A57" s="14" t="s">
        <v>36</v>
      </c>
      <c r="B57" s="21"/>
      <c r="D57" s="15"/>
      <c r="E57" s="15"/>
      <c r="F57" s="15"/>
      <c r="G57" s="15"/>
      <c r="H57" s="15"/>
      <c r="I57" s="15"/>
      <c r="J57" s="15"/>
      <c r="K57" s="15"/>
      <c r="L57" s="15"/>
      <c r="M57" s="15"/>
      <c r="N57" s="15"/>
      <c r="O57" s="15"/>
      <c r="P57" s="15"/>
    </row>
    <row r="58" spans="3:14" ht="24" customHeight="1">
      <c r="C58" s="47" t="s">
        <v>52</v>
      </c>
      <c r="D58" s="16" t="s">
        <v>38</v>
      </c>
      <c r="F58" s="17" t="s">
        <v>39</v>
      </c>
      <c r="G58" s="133" t="s">
        <v>40</v>
      </c>
      <c r="I58" s="12" t="s">
        <v>37</v>
      </c>
      <c r="J58" s="60" t="s">
        <v>57</v>
      </c>
      <c r="M58" s="18"/>
      <c r="N58" s="18"/>
    </row>
    <row r="59" spans="3:14" ht="24" customHeight="1">
      <c r="C59" s="10" t="s">
        <v>58</v>
      </c>
      <c r="D59" s="10">
        <v>15</v>
      </c>
      <c r="E59" s="18"/>
      <c r="F59" s="10" t="s">
        <v>58</v>
      </c>
      <c r="G59" s="10">
        <v>14</v>
      </c>
      <c r="H59" s="18"/>
      <c r="I59" s="10" t="s">
        <v>58</v>
      </c>
      <c r="J59" s="10" t="s">
        <v>58</v>
      </c>
      <c r="L59" s="19"/>
      <c r="M59" s="18"/>
      <c r="N59" s="18"/>
    </row>
    <row r="60" ht="15.75" customHeight="1"/>
    <row r="61" ht="15"/>
    <row r="62" spans="1:16" ht="15.75" customHeight="1">
      <c r="A62" s="258" t="s">
        <v>32</v>
      </c>
      <c r="B62" s="258"/>
      <c r="C62" s="258"/>
      <c r="D62" s="259" t="s">
        <v>33</v>
      </c>
      <c r="E62" s="260"/>
      <c r="F62" s="261"/>
      <c r="G62" s="246" t="s">
        <v>18</v>
      </c>
      <c r="H62" s="22"/>
      <c r="I62" s="248" t="s">
        <v>212</v>
      </c>
      <c r="J62" s="249"/>
      <c r="K62" s="249"/>
      <c r="L62" s="249"/>
      <c r="M62" s="249"/>
      <c r="N62" s="249"/>
      <c r="O62" s="249"/>
      <c r="P62" s="250"/>
    </row>
    <row r="63" spans="1:16" ht="30.75" customHeight="1">
      <c r="A63" s="254" t="s">
        <v>213</v>
      </c>
      <c r="B63" s="254"/>
      <c r="C63" s="254"/>
      <c r="D63" s="255">
        <v>39486</v>
      </c>
      <c r="E63" s="256"/>
      <c r="F63" s="257"/>
      <c r="G63" s="262"/>
      <c r="H63" s="23"/>
      <c r="I63" s="251"/>
      <c r="J63" s="252"/>
      <c r="K63" s="252"/>
      <c r="L63" s="252"/>
      <c r="M63" s="252"/>
      <c r="N63" s="252"/>
      <c r="O63" s="252"/>
      <c r="P63" s="253"/>
    </row>
    <row r="64" spans="1:16" ht="9.75" customHeight="1">
      <c r="A64" s="53"/>
      <c r="B64" s="54"/>
      <c r="C64" s="54"/>
      <c r="D64" s="54"/>
      <c r="E64" s="54"/>
      <c r="F64" s="54"/>
      <c r="G64" s="54"/>
      <c r="H64" s="54"/>
      <c r="I64" s="54"/>
      <c r="J64" s="54"/>
      <c r="K64" s="55"/>
      <c r="L64" s="54"/>
      <c r="M64" s="54"/>
      <c r="N64" s="54"/>
      <c r="O64" s="54"/>
      <c r="P64" s="56"/>
    </row>
    <row r="65" spans="1:16" ht="35.25" customHeight="1">
      <c r="A65" s="20" t="s">
        <v>0</v>
      </c>
      <c r="B65" s="57"/>
      <c r="C65" s="9">
        <v>1</v>
      </c>
      <c r="D65" s="9">
        <v>2</v>
      </c>
      <c r="E65" s="57"/>
      <c r="F65" s="9">
        <v>3</v>
      </c>
      <c r="G65" s="8">
        <v>4</v>
      </c>
      <c r="H65" s="57"/>
      <c r="I65" s="9">
        <v>5</v>
      </c>
      <c r="J65" s="8">
        <v>6</v>
      </c>
      <c r="K65" s="57"/>
      <c r="L65" s="9" t="s">
        <v>34</v>
      </c>
      <c r="M65" s="57"/>
      <c r="N65" s="9" t="s">
        <v>16</v>
      </c>
      <c r="O65" s="57"/>
      <c r="P65" s="9" t="s">
        <v>35</v>
      </c>
    </row>
    <row r="66" spans="1:16" ht="24" customHeight="1">
      <c r="A66" s="113" t="s">
        <v>102</v>
      </c>
      <c r="B66" s="59"/>
      <c r="C66" s="10">
        <v>1</v>
      </c>
      <c r="D66" s="10">
        <v>1</v>
      </c>
      <c r="E66" s="59"/>
      <c r="F66" s="10">
        <v>2</v>
      </c>
      <c r="G66" s="10">
        <v>1</v>
      </c>
      <c r="H66" s="59"/>
      <c r="I66" s="10"/>
      <c r="J66" s="10"/>
      <c r="K66" s="59"/>
      <c r="L66" s="11">
        <v>4</v>
      </c>
      <c r="M66" s="59"/>
      <c r="N66" s="138">
        <f aca="true" t="shared" si="6" ref="N66:N77">SUM(C66:L66)+MIN(C66:L66)/100</f>
        <v>9.01</v>
      </c>
      <c r="O66" s="59"/>
      <c r="P66" s="10">
        <f aca="true" t="shared" si="7" ref="P66:P74">RANK(N66,$N$66:$N$77,1)</f>
        <v>1</v>
      </c>
    </row>
    <row r="67" spans="1:16" ht="24" customHeight="1">
      <c r="A67" s="115" t="s">
        <v>21</v>
      </c>
      <c r="B67" s="59"/>
      <c r="C67" s="10">
        <v>2</v>
      </c>
      <c r="D67" s="10">
        <v>3</v>
      </c>
      <c r="E67" s="59"/>
      <c r="F67" s="10">
        <v>3</v>
      </c>
      <c r="G67" s="10">
        <v>4</v>
      </c>
      <c r="H67" s="59"/>
      <c r="I67" s="10"/>
      <c r="J67" s="10"/>
      <c r="K67" s="59"/>
      <c r="L67" s="11"/>
      <c r="M67" s="59"/>
      <c r="N67" s="138">
        <f t="shared" si="6"/>
        <v>12.02</v>
      </c>
      <c r="O67" s="59"/>
      <c r="P67" s="10">
        <f t="shared" si="7"/>
        <v>2</v>
      </c>
    </row>
    <row r="68" spans="1:16" ht="24" customHeight="1">
      <c r="A68" s="153" t="s">
        <v>11</v>
      </c>
      <c r="B68" s="58"/>
      <c r="C68" s="10">
        <v>4</v>
      </c>
      <c r="D68" s="10">
        <v>2</v>
      </c>
      <c r="E68" s="58"/>
      <c r="F68" s="10">
        <v>4</v>
      </c>
      <c r="G68" s="10">
        <v>8</v>
      </c>
      <c r="H68" s="58"/>
      <c r="I68" s="10"/>
      <c r="J68" s="10"/>
      <c r="K68" s="58"/>
      <c r="L68" s="11"/>
      <c r="M68" s="58"/>
      <c r="N68" s="138">
        <f t="shared" si="6"/>
        <v>18.02</v>
      </c>
      <c r="O68" s="58"/>
      <c r="P68" s="10">
        <f t="shared" si="7"/>
        <v>3</v>
      </c>
    </row>
    <row r="69" spans="1:16" ht="24" customHeight="1">
      <c r="A69" s="149" t="s">
        <v>31</v>
      </c>
      <c r="B69" s="58"/>
      <c r="C69" s="10">
        <v>3</v>
      </c>
      <c r="D69" s="10">
        <v>6</v>
      </c>
      <c r="E69" s="58"/>
      <c r="F69" s="10">
        <v>5</v>
      </c>
      <c r="G69" s="10">
        <v>6</v>
      </c>
      <c r="H69" s="58"/>
      <c r="I69" s="10"/>
      <c r="J69" s="10"/>
      <c r="K69" s="58"/>
      <c r="L69" s="11"/>
      <c r="M69" s="58"/>
      <c r="N69" s="138">
        <f t="shared" si="6"/>
        <v>20.03</v>
      </c>
      <c r="O69" s="58"/>
      <c r="P69" s="10">
        <f t="shared" si="7"/>
        <v>4</v>
      </c>
    </row>
    <row r="70" spans="1:16" ht="24" customHeight="1">
      <c r="A70" s="150" t="s">
        <v>41</v>
      </c>
      <c r="B70" s="58"/>
      <c r="C70" s="10">
        <v>8</v>
      </c>
      <c r="D70" s="10">
        <v>5</v>
      </c>
      <c r="E70" s="58"/>
      <c r="F70" s="10">
        <v>6</v>
      </c>
      <c r="G70" s="10">
        <v>3</v>
      </c>
      <c r="H70" s="58"/>
      <c r="I70" s="10"/>
      <c r="J70" s="10"/>
      <c r="K70" s="58"/>
      <c r="L70" s="11"/>
      <c r="M70" s="58"/>
      <c r="N70" s="138">
        <f t="shared" si="6"/>
        <v>22.03</v>
      </c>
      <c r="O70" s="58"/>
      <c r="P70" s="10">
        <f t="shared" si="7"/>
        <v>5</v>
      </c>
    </row>
    <row r="71" spans="1:16" ht="24" customHeight="1">
      <c r="A71" s="146" t="s">
        <v>15</v>
      </c>
      <c r="B71" s="58"/>
      <c r="C71" s="10">
        <v>5</v>
      </c>
      <c r="D71" s="10">
        <v>4</v>
      </c>
      <c r="E71" s="58"/>
      <c r="F71" s="10">
        <v>9</v>
      </c>
      <c r="G71" s="10">
        <v>7</v>
      </c>
      <c r="H71" s="58"/>
      <c r="I71" s="10"/>
      <c r="J71" s="10"/>
      <c r="K71" s="58"/>
      <c r="L71" s="11"/>
      <c r="M71" s="58"/>
      <c r="N71" s="138">
        <f t="shared" si="6"/>
        <v>25.04</v>
      </c>
      <c r="O71" s="58"/>
      <c r="P71" s="10">
        <f t="shared" si="7"/>
        <v>6</v>
      </c>
    </row>
    <row r="72" spans="1:16" ht="24" customHeight="1">
      <c r="A72" s="145" t="s">
        <v>105</v>
      </c>
      <c r="B72" s="58"/>
      <c r="C72" s="10">
        <v>6</v>
      </c>
      <c r="D72" s="10">
        <v>7</v>
      </c>
      <c r="E72" s="58"/>
      <c r="F72" s="10">
        <v>8</v>
      </c>
      <c r="G72" s="10">
        <v>5</v>
      </c>
      <c r="H72" s="58"/>
      <c r="I72" s="10"/>
      <c r="J72" s="10"/>
      <c r="K72" s="58"/>
      <c r="L72" s="13"/>
      <c r="M72" s="58"/>
      <c r="N72" s="138">
        <f t="shared" si="6"/>
        <v>26.05</v>
      </c>
      <c r="O72" s="58"/>
      <c r="P72" s="10">
        <f t="shared" si="7"/>
        <v>7</v>
      </c>
    </row>
    <row r="73" spans="1:16" ht="24" customHeight="1">
      <c r="A73" s="189" t="s">
        <v>19</v>
      </c>
      <c r="B73" s="58"/>
      <c r="C73" s="133">
        <v>14</v>
      </c>
      <c r="D73" s="133">
        <v>14</v>
      </c>
      <c r="E73" s="58"/>
      <c r="F73" s="10">
        <v>1</v>
      </c>
      <c r="G73" s="10">
        <v>2</v>
      </c>
      <c r="H73" s="58"/>
      <c r="I73" s="10"/>
      <c r="J73" s="10"/>
      <c r="K73" s="58"/>
      <c r="L73" s="13"/>
      <c r="M73" s="58"/>
      <c r="N73" s="138">
        <f t="shared" si="6"/>
        <v>31.01</v>
      </c>
      <c r="O73" s="58"/>
      <c r="P73" s="10">
        <f t="shared" si="7"/>
        <v>8</v>
      </c>
    </row>
    <row r="74" spans="1:16" ht="24" customHeight="1">
      <c r="A74" s="147" t="s">
        <v>107</v>
      </c>
      <c r="B74" s="58"/>
      <c r="C74" s="10">
        <v>7</v>
      </c>
      <c r="D74" s="10">
        <v>8</v>
      </c>
      <c r="E74" s="58"/>
      <c r="F74" s="10">
        <v>7</v>
      </c>
      <c r="G74" s="10">
        <v>9</v>
      </c>
      <c r="H74" s="58"/>
      <c r="I74" s="10"/>
      <c r="J74" s="10"/>
      <c r="K74" s="58"/>
      <c r="L74" s="13"/>
      <c r="M74" s="58"/>
      <c r="N74" s="138">
        <f t="shared" si="6"/>
        <v>31.07</v>
      </c>
      <c r="O74" s="58"/>
      <c r="P74" s="10">
        <f t="shared" si="7"/>
        <v>9</v>
      </c>
    </row>
    <row r="75" spans="1:16" ht="24" customHeight="1">
      <c r="A75" s="151" t="s">
        <v>20</v>
      </c>
      <c r="B75" s="58"/>
      <c r="C75" s="133">
        <v>14</v>
      </c>
      <c r="D75" s="133">
        <v>14</v>
      </c>
      <c r="E75" s="58"/>
      <c r="F75" s="133">
        <v>14</v>
      </c>
      <c r="G75" s="133">
        <v>14</v>
      </c>
      <c r="H75" s="58"/>
      <c r="I75" s="10"/>
      <c r="J75" s="10"/>
      <c r="K75" s="58"/>
      <c r="L75" s="13"/>
      <c r="M75" s="58"/>
      <c r="N75" s="138">
        <f t="shared" si="6"/>
        <v>56.14</v>
      </c>
      <c r="O75" s="58"/>
      <c r="P75" s="10">
        <v>11</v>
      </c>
    </row>
    <row r="76" spans="1:16" ht="24" customHeight="1">
      <c r="A76" s="155" t="s">
        <v>109</v>
      </c>
      <c r="B76" s="58"/>
      <c r="C76" s="133">
        <v>14</v>
      </c>
      <c r="D76" s="133">
        <v>14</v>
      </c>
      <c r="E76" s="58"/>
      <c r="F76" s="133">
        <v>14</v>
      </c>
      <c r="G76" s="133">
        <v>14</v>
      </c>
      <c r="H76" s="58"/>
      <c r="I76" s="10"/>
      <c r="J76" s="10"/>
      <c r="K76" s="58"/>
      <c r="L76" s="13"/>
      <c r="M76" s="58"/>
      <c r="N76" s="138">
        <f t="shared" si="6"/>
        <v>56.14</v>
      </c>
      <c r="O76" s="58"/>
      <c r="P76" s="10">
        <v>11</v>
      </c>
    </row>
    <row r="77" spans="1:16" ht="24" customHeight="1">
      <c r="A77" s="154" t="s">
        <v>108</v>
      </c>
      <c r="B77" s="58"/>
      <c r="C77" s="133">
        <v>14</v>
      </c>
      <c r="D77" s="133">
        <v>14</v>
      </c>
      <c r="E77" s="58"/>
      <c r="F77" s="133">
        <v>14</v>
      </c>
      <c r="G77" s="133">
        <v>14</v>
      </c>
      <c r="H77" s="58"/>
      <c r="I77" s="10"/>
      <c r="J77" s="10"/>
      <c r="K77" s="58"/>
      <c r="L77" s="13"/>
      <c r="M77" s="58"/>
      <c r="N77" s="138">
        <f t="shared" si="6"/>
        <v>56.14</v>
      </c>
      <c r="O77" s="58"/>
      <c r="P77" s="10">
        <v>11</v>
      </c>
    </row>
    <row r="78" spans="1:16" ht="19.5" customHeight="1">
      <c r="A78" s="14" t="s">
        <v>36</v>
      </c>
      <c r="B78" s="21"/>
      <c r="D78" s="15"/>
      <c r="E78" s="15"/>
      <c r="F78" s="15"/>
      <c r="G78" s="15"/>
      <c r="H78" s="15"/>
      <c r="I78" s="15"/>
      <c r="J78" s="15"/>
      <c r="K78" s="15"/>
      <c r="L78" s="15"/>
      <c r="M78" s="15"/>
      <c r="N78" s="15"/>
      <c r="O78" s="15"/>
      <c r="P78" s="15"/>
    </row>
    <row r="79" spans="3:14" ht="24" customHeight="1">
      <c r="C79" s="47" t="s">
        <v>52</v>
      </c>
      <c r="D79" s="16" t="s">
        <v>38</v>
      </c>
      <c r="F79" s="17" t="s">
        <v>39</v>
      </c>
      <c r="G79" s="133" t="s">
        <v>40</v>
      </c>
      <c r="I79" s="12" t="s">
        <v>37</v>
      </c>
      <c r="J79" s="60" t="s">
        <v>57</v>
      </c>
      <c r="M79" s="18"/>
      <c r="N79" s="18"/>
    </row>
    <row r="80" spans="3:14" ht="24" customHeight="1">
      <c r="C80" s="10" t="s">
        <v>58</v>
      </c>
      <c r="D80" s="10">
        <v>15</v>
      </c>
      <c r="E80" s="18"/>
      <c r="F80" s="10" t="s">
        <v>58</v>
      </c>
      <c r="G80" s="10">
        <v>14</v>
      </c>
      <c r="H80" s="18"/>
      <c r="I80" s="10" t="s">
        <v>58</v>
      </c>
      <c r="J80" s="10" t="s">
        <v>58</v>
      </c>
      <c r="L80" s="19"/>
      <c r="M80" s="18"/>
      <c r="N80" s="18"/>
    </row>
    <row r="81" spans="4:14" ht="27" customHeight="1">
      <c r="D81" s="18"/>
      <c r="E81" s="18"/>
      <c r="F81" s="19"/>
      <c r="G81" s="18"/>
      <c r="H81" s="18"/>
      <c r="I81" s="18"/>
      <c r="L81" s="19"/>
      <c r="M81" s="18"/>
      <c r="N81" s="18"/>
    </row>
    <row r="82" spans="1:16" ht="15.75" customHeight="1">
      <c r="A82" s="258" t="s">
        <v>32</v>
      </c>
      <c r="B82" s="258"/>
      <c r="C82" s="258"/>
      <c r="D82" s="259" t="s">
        <v>33</v>
      </c>
      <c r="E82" s="260"/>
      <c r="F82" s="261"/>
      <c r="G82" s="246" t="s">
        <v>18</v>
      </c>
      <c r="H82" s="22"/>
      <c r="I82" s="248" t="s">
        <v>235</v>
      </c>
      <c r="J82" s="249"/>
      <c r="K82" s="249"/>
      <c r="L82" s="249"/>
      <c r="M82" s="249"/>
      <c r="N82" s="249"/>
      <c r="O82" s="249"/>
      <c r="P82" s="250"/>
    </row>
    <row r="83" spans="1:16" ht="30.75" customHeight="1">
      <c r="A83" s="254" t="s">
        <v>205</v>
      </c>
      <c r="B83" s="254"/>
      <c r="C83" s="254"/>
      <c r="D83" s="255">
        <v>39458</v>
      </c>
      <c r="E83" s="256"/>
      <c r="F83" s="257"/>
      <c r="G83" s="262"/>
      <c r="H83" s="23"/>
      <c r="I83" s="251"/>
      <c r="J83" s="252"/>
      <c r="K83" s="252"/>
      <c r="L83" s="252"/>
      <c r="M83" s="252"/>
      <c r="N83" s="252"/>
      <c r="O83" s="252"/>
      <c r="P83" s="253"/>
    </row>
    <row r="84" spans="1:16" ht="9.75" customHeight="1">
      <c r="A84" s="53"/>
      <c r="B84" s="54"/>
      <c r="C84" s="54"/>
      <c r="D84" s="54"/>
      <c r="E84" s="54"/>
      <c r="F84" s="54"/>
      <c r="G84" s="54"/>
      <c r="H84" s="54"/>
      <c r="I84" s="54"/>
      <c r="J84" s="54"/>
      <c r="K84" s="55"/>
      <c r="L84" s="54"/>
      <c r="M84" s="54"/>
      <c r="N84" s="54"/>
      <c r="O84" s="54"/>
      <c r="P84" s="56"/>
    </row>
    <row r="85" spans="1:16" ht="35.25" customHeight="1">
      <c r="A85" s="20" t="s">
        <v>0</v>
      </c>
      <c r="B85" s="57"/>
      <c r="C85" s="9">
        <v>1</v>
      </c>
      <c r="D85" s="9">
        <v>2</v>
      </c>
      <c r="E85" s="57"/>
      <c r="F85" s="9">
        <v>3</v>
      </c>
      <c r="G85" s="8">
        <v>4</v>
      </c>
      <c r="H85" s="57"/>
      <c r="I85" s="9">
        <v>5</v>
      </c>
      <c r="J85" s="8">
        <v>6</v>
      </c>
      <c r="K85" s="57"/>
      <c r="L85" s="9" t="s">
        <v>34</v>
      </c>
      <c r="M85" s="57"/>
      <c r="N85" s="9" t="s">
        <v>16</v>
      </c>
      <c r="O85" s="57"/>
      <c r="P85" s="9" t="s">
        <v>35</v>
      </c>
    </row>
    <row r="86" spans="1:16" ht="24" customHeight="1">
      <c r="A86" s="112" t="s">
        <v>19</v>
      </c>
      <c r="B86" s="59"/>
      <c r="C86" s="10">
        <v>1</v>
      </c>
      <c r="D86" s="10">
        <v>1</v>
      </c>
      <c r="E86" s="59"/>
      <c r="F86" s="10">
        <v>4</v>
      </c>
      <c r="G86" s="10">
        <v>1</v>
      </c>
      <c r="H86" s="59"/>
      <c r="I86" s="10"/>
      <c r="J86" s="10"/>
      <c r="K86" s="59"/>
      <c r="L86" s="11"/>
      <c r="M86" s="59"/>
      <c r="N86" s="138">
        <f aca="true" t="shared" si="8" ref="N86:N97">SUM(C86:L86)+MIN(C86:L86)/100</f>
        <v>7.01</v>
      </c>
      <c r="O86" s="59"/>
      <c r="P86" s="10">
        <f aca="true" t="shared" si="9" ref="P86:P97">RANK(N86,$N$86:$N$97,1)</f>
        <v>1</v>
      </c>
    </row>
    <row r="87" spans="1:16" ht="24" customHeight="1">
      <c r="A87" s="164" t="s">
        <v>15</v>
      </c>
      <c r="B87" s="59"/>
      <c r="C87" s="10">
        <v>3</v>
      </c>
      <c r="D87" s="10">
        <v>4</v>
      </c>
      <c r="E87" s="59"/>
      <c r="F87" s="10">
        <v>3</v>
      </c>
      <c r="G87" s="10">
        <v>6</v>
      </c>
      <c r="H87" s="59"/>
      <c r="I87" s="10"/>
      <c r="J87" s="10"/>
      <c r="K87" s="59"/>
      <c r="L87" s="11"/>
      <c r="M87" s="59"/>
      <c r="N87" s="138">
        <f t="shared" si="8"/>
        <v>16.03</v>
      </c>
      <c r="O87" s="59"/>
      <c r="P87" s="10">
        <f t="shared" si="9"/>
        <v>2</v>
      </c>
    </row>
    <row r="88" spans="1:16" ht="24" customHeight="1">
      <c r="A88" s="184" t="s">
        <v>102</v>
      </c>
      <c r="B88" s="58"/>
      <c r="C88" s="10">
        <v>2</v>
      </c>
      <c r="D88" s="10">
        <v>2</v>
      </c>
      <c r="E88" s="58"/>
      <c r="F88" s="10">
        <v>1</v>
      </c>
      <c r="G88" s="17">
        <v>11</v>
      </c>
      <c r="H88" s="58"/>
      <c r="I88" s="10"/>
      <c r="J88" s="10"/>
      <c r="K88" s="58"/>
      <c r="L88" s="11">
        <v>1</v>
      </c>
      <c r="M88" s="58"/>
      <c r="N88" s="138">
        <f t="shared" si="8"/>
        <v>17.01</v>
      </c>
      <c r="O88" s="58"/>
      <c r="P88" s="10">
        <f t="shared" si="9"/>
        <v>3</v>
      </c>
    </row>
    <row r="89" spans="1:16" ht="24" customHeight="1">
      <c r="A89" s="152" t="s">
        <v>21</v>
      </c>
      <c r="B89" s="58"/>
      <c r="C89" s="10">
        <v>5</v>
      </c>
      <c r="D89" s="10">
        <v>6</v>
      </c>
      <c r="E89" s="58"/>
      <c r="F89" s="10">
        <v>5</v>
      </c>
      <c r="G89" s="10">
        <v>5</v>
      </c>
      <c r="H89" s="58"/>
      <c r="I89" s="10"/>
      <c r="J89" s="10"/>
      <c r="K89" s="58"/>
      <c r="L89" s="11"/>
      <c r="M89" s="58"/>
      <c r="N89" s="138">
        <f t="shared" si="8"/>
        <v>21.05</v>
      </c>
      <c r="O89" s="58"/>
      <c r="P89" s="10">
        <f t="shared" si="9"/>
        <v>4</v>
      </c>
    </row>
    <row r="90" spans="1:16" ht="24" customHeight="1">
      <c r="A90" s="151" t="s">
        <v>20</v>
      </c>
      <c r="B90" s="58"/>
      <c r="C90" s="10">
        <v>4</v>
      </c>
      <c r="D90" s="10">
        <v>5</v>
      </c>
      <c r="E90" s="58"/>
      <c r="F90" s="17">
        <v>11</v>
      </c>
      <c r="G90" s="10">
        <v>2</v>
      </c>
      <c r="H90" s="58"/>
      <c r="I90" s="10"/>
      <c r="J90" s="10"/>
      <c r="K90" s="58"/>
      <c r="L90" s="11"/>
      <c r="M90" s="58"/>
      <c r="N90" s="138">
        <f t="shared" si="8"/>
        <v>22.02</v>
      </c>
      <c r="O90" s="58"/>
      <c r="P90" s="10">
        <f t="shared" si="9"/>
        <v>5</v>
      </c>
    </row>
    <row r="91" spans="1:16" ht="24" customHeight="1">
      <c r="A91" s="149" t="s">
        <v>31</v>
      </c>
      <c r="B91" s="58"/>
      <c r="C91" s="60">
        <v>11</v>
      </c>
      <c r="D91" s="10">
        <v>7</v>
      </c>
      <c r="E91" s="58"/>
      <c r="F91" s="10">
        <v>2</v>
      </c>
      <c r="G91" s="10">
        <v>3</v>
      </c>
      <c r="H91" s="58"/>
      <c r="I91" s="10"/>
      <c r="J91" s="10"/>
      <c r="K91" s="58"/>
      <c r="L91" s="11"/>
      <c r="M91" s="58"/>
      <c r="N91" s="138">
        <f t="shared" si="8"/>
        <v>23.02</v>
      </c>
      <c r="O91" s="58"/>
      <c r="P91" s="10">
        <f t="shared" si="9"/>
        <v>6</v>
      </c>
    </row>
    <row r="92" spans="1:16" ht="24" customHeight="1">
      <c r="A92" s="153" t="s">
        <v>11</v>
      </c>
      <c r="B92" s="58"/>
      <c r="C92" s="10">
        <v>6</v>
      </c>
      <c r="D92" s="10">
        <v>3</v>
      </c>
      <c r="E92" s="58"/>
      <c r="F92" s="17">
        <v>11</v>
      </c>
      <c r="G92" s="10">
        <v>4</v>
      </c>
      <c r="H92" s="58"/>
      <c r="I92" s="10"/>
      <c r="J92" s="10"/>
      <c r="K92" s="58"/>
      <c r="L92" s="13">
        <v>5</v>
      </c>
      <c r="M92" s="58"/>
      <c r="N92" s="138">
        <f t="shared" si="8"/>
        <v>29.03</v>
      </c>
      <c r="O92" s="58"/>
      <c r="P92" s="10">
        <f t="shared" si="9"/>
        <v>7</v>
      </c>
    </row>
    <row r="93" spans="1:16" ht="24" customHeight="1">
      <c r="A93" s="150" t="s">
        <v>41</v>
      </c>
      <c r="B93" s="58"/>
      <c r="C93" s="10">
        <v>7</v>
      </c>
      <c r="D93" s="12">
        <v>11</v>
      </c>
      <c r="E93" s="58"/>
      <c r="F93" s="10">
        <v>6</v>
      </c>
      <c r="G93" s="17">
        <v>11</v>
      </c>
      <c r="H93" s="58"/>
      <c r="I93" s="10"/>
      <c r="J93" s="10"/>
      <c r="K93" s="58"/>
      <c r="L93" s="13"/>
      <c r="M93" s="58"/>
      <c r="N93" s="138">
        <f t="shared" si="8"/>
        <v>35.06</v>
      </c>
      <c r="O93" s="58"/>
      <c r="P93" s="10">
        <f t="shared" si="9"/>
        <v>8</v>
      </c>
    </row>
    <row r="94" spans="1:16" ht="24" customHeight="1">
      <c r="A94" s="145" t="s">
        <v>105</v>
      </c>
      <c r="B94" s="58"/>
      <c r="C94" s="17">
        <v>11</v>
      </c>
      <c r="D94" s="17">
        <v>11</v>
      </c>
      <c r="E94" s="58"/>
      <c r="F94" s="12">
        <v>11</v>
      </c>
      <c r="G94" s="17">
        <v>11</v>
      </c>
      <c r="H94" s="58"/>
      <c r="I94" s="10"/>
      <c r="J94" s="10"/>
      <c r="K94" s="58"/>
      <c r="L94" s="13"/>
      <c r="M94" s="58"/>
      <c r="N94" s="138">
        <f t="shared" si="8"/>
        <v>44.11</v>
      </c>
      <c r="O94" s="58"/>
      <c r="P94" s="10">
        <f t="shared" si="9"/>
        <v>9</v>
      </c>
    </row>
    <row r="95" spans="1:16" ht="24" customHeight="1">
      <c r="A95" s="147" t="s">
        <v>107</v>
      </c>
      <c r="B95" s="58"/>
      <c r="C95" s="17">
        <v>11</v>
      </c>
      <c r="D95" s="17">
        <v>11</v>
      </c>
      <c r="E95" s="58"/>
      <c r="F95" s="12">
        <v>11</v>
      </c>
      <c r="G95" s="12">
        <v>11</v>
      </c>
      <c r="H95" s="58"/>
      <c r="I95" s="10"/>
      <c r="J95" s="10"/>
      <c r="K95" s="58"/>
      <c r="L95" s="13"/>
      <c r="M95" s="58"/>
      <c r="N95" s="138">
        <f t="shared" si="8"/>
        <v>44.11</v>
      </c>
      <c r="O95" s="58"/>
      <c r="P95" s="10">
        <f t="shared" si="9"/>
        <v>9</v>
      </c>
    </row>
    <row r="96" spans="1:16" ht="24" customHeight="1">
      <c r="A96" s="155" t="s">
        <v>109</v>
      </c>
      <c r="B96" s="58"/>
      <c r="C96" s="185">
        <v>14</v>
      </c>
      <c r="D96" s="185">
        <v>14</v>
      </c>
      <c r="E96" s="58"/>
      <c r="F96" s="185">
        <v>14</v>
      </c>
      <c r="G96" s="185">
        <v>14</v>
      </c>
      <c r="H96" s="58"/>
      <c r="I96" s="10"/>
      <c r="J96" s="10"/>
      <c r="K96" s="58"/>
      <c r="L96" s="13"/>
      <c r="M96" s="58"/>
      <c r="N96" s="138">
        <f t="shared" si="8"/>
        <v>56.14</v>
      </c>
      <c r="O96" s="58"/>
      <c r="P96" s="10">
        <f t="shared" si="9"/>
        <v>11</v>
      </c>
    </row>
    <row r="97" spans="1:16" ht="24" customHeight="1">
      <c r="A97" s="154" t="s">
        <v>108</v>
      </c>
      <c r="B97" s="58"/>
      <c r="C97" s="185">
        <v>14</v>
      </c>
      <c r="D97" s="185">
        <v>14</v>
      </c>
      <c r="E97" s="58"/>
      <c r="F97" s="185">
        <v>14</v>
      </c>
      <c r="G97" s="185">
        <v>14</v>
      </c>
      <c r="H97" s="58"/>
      <c r="I97" s="10"/>
      <c r="J97" s="10"/>
      <c r="K97" s="58"/>
      <c r="L97" s="13"/>
      <c r="M97" s="58"/>
      <c r="N97" s="138">
        <f t="shared" si="8"/>
        <v>56.14</v>
      </c>
      <c r="O97" s="58"/>
      <c r="P97" s="10">
        <f t="shared" si="9"/>
        <v>11</v>
      </c>
    </row>
    <row r="98" spans="1:16" ht="19.5" customHeight="1">
      <c r="A98" s="14" t="s">
        <v>36</v>
      </c>
      <c r="B98" s="21"/>
      <c r="D98" s="15"/>
      <c r="E98" s="15"/>
      <c r="F98" s="15"/>
      <c r="G98" s="15"/>
      <c r="H98" s="15"/>
      <c r="I98" s="15"/>
      <c r="J98" s="15"/>
      <c r="K98" s="15"/>
      <c r="L98" s="15"/>
      <c r="M98" s="15"/>
      <c r="N98" s="15"/>
      <c r="O98" s="15"/>
      <c r="P98" s="15"/>
    </row>
    <row r="99" spans="3:14" ht="24" customHeight="1">
      <c r="C99" s="47" t="s">
        <v>52</v>
      </c>
      <c r="D99" s="16" t="s">
        <v>38</v>
      </c>
      <c r="F99" s="17" t="s">
        <v>39</v>
      </c>
      <c r="G99" s="133" t="s">
        <v>40</v>
      </c>
      <c r="I99" s="12" t="s">
        <v>37</v>
      </c>
      <c r="J99" s="60" t="s">
        <v>57</v>
      </c>
      <c r="M99" s="18"/>
      <c r="N99" s="18"/>
    </row>
    <row r="100" spans="3:14" ht="24" customHeight="1">
      <c r="C100" s="10" t="s">
        <v>58</v>
      </c>
      <c r="D100" s="10">
        <v>15</v>
      </c>
      <c r="E100" s="18"/>
      <c r="F100" s="10" t="s">
        <v>58</v>
      </c>
      <c r="G100" s="10">
        <v>14</v>
      </c>
      <c r="H100" s="18"/>
      <c r="I100" s="10" t="s">
        <v>58</v>
      </c>
      <c r="J100" s="10" t="s">
        <v>58</v>
      </c>
      <c r="L100" s="19"/>
      <c r="M100" s="18"/>
      <c r="N100" s="18"/>
    </row>
    <row r="101" spans="10:14" ht="24" customHeight="1">
      <c r="J101" s="187"/>
      <c r="L101" s="19"/>
      <c r="M101" s="18"/>
      <c r="N101" s="18"/>
    </row>
    <row r="102" spans="1:16" ht="24" customHeight="1">
      <c r="A102" s="258" t="s">
        <v>32</v>
      </c>
      <c r="B102" s="258"/>
      <c r="C102" s="258"/>
      <c r="D102" s="259" t="s">
        <v>33</v>
      </c>
      <c r="E102" s="260"/>
      <c r="F102" s="261"/>
      <c r="G102" s="246" t="s">
        <v>18</v>
      </c>
      <c r="H102" s="22"/>
      <c r="I102" s="248"/>
      <c r="J102" s="249"/>
      <c r="K102" s="249"/>
      <c r="L102" s="249"/>
      <c r="M102" s="249"/>
      <c r="N102" s="249"/>
      <c r="O102" s="249"/>
      <c r="P102" s="250"/>
    </row>
    <row r="103" spans="1:16" ht="24" customHeight="1">
      <c r="A103" s="254" t="s">
        <v>211</v>
      </c>
      <c r="B103" s="254"/>
      <c r="C103" s="254"/>
      <c r="D103" s="255">
        <v>39423</v>
      </c>
      <c r="E103" s="256"/>
      <c r="F103" s="257"/>
      <c r="G103" s="262"/>
      <c r="H103" s="23"/>
      <c r="I103" s="251"/>
      <c r="J103" s="252"/>
      <c r="K103" s="252"/>
      <c r="L103" s="252"/>
      <c r="M103" s="252"/>
      <c r="N103" s="252"/>
      <c r="O103" s="252"/>
      <c r="P103" s="253"/>
    </row>
    <row r="104" spans="1:16" ht="24" customHeight="1">
      <c r="A104" s="53"/>
      <c r="B104" s="54"/>
      <c r="C104" s="54"/>
      <c r="D104" s="54"/>
      <c r="E104" s="54"/>
      <c r="F104" s="54"/>
      <c r="G104" s="54"/>
      <c r="H104" s="54"/>
      <c r="I104" s="54"/>
      <c r="J104" s="54"/>
      <c r="K104" s="55"/>
      <c r="L104" s="54"/>
      <c r="M104" s="54"/>
      <c r="N104" s="54"/>
      <c r="O104" s="54"/>
      <c r="P104" s="56"/>
    </row>
    <row r="105" spans="1:16" ht="24" customHeight="1">
      <c r="A105" s="20" t="s">
        <v>0</v>
      </c>
      <c r="B105" s="57"/>
      <c r="C105" s="9">
        <v>1</v>
      </c>
      <c r="D105" s="9">
        <v>2</v>
      </c>
      <c r="E105" s="57"/>
      <c r="F105" s="9">
        <v>3</v>
      </c>
      <c r="G105" s="8">
        <v>4</v>
      </c>
      <c r="H105" s="57"/>
      <c r="I105" s="9">
        <v>5</v>
      </c>
      <c r="J105" s="8">
        <v>6</v>
      </c>
      <c r="K105" s="57"/>
      <c r="L105" s="9" t="s">
        <v>34</v>
      </c>
      <c r="M105" s="57"/>
      <c r="N105" s="9" t="s">
        <v>16</v>
      </c>
      <c r="O105" s="57"/>
      <c r="P105" s="9" t="s">
        <v>35</v>
      </c>
    </row>
    <row r="106" spans="1:16" ht="24" customHeight="1">
      <c r="A106" s="112" t="s">
        <v>19</v>
      </c>
      <c r="B106" s="59"/>
      <c r="C106" s="10">
        <v>3</v>
      </c>
      <c r="D106" s="10">
        <v>2</v>
      </c>
      <c r="E106" s="59"/>
      <c r="F106" s="10">
        <v>2</v>
      </c>
      <c r="G106" s="10">
        <v>1</v>
      </c>
      <c r="H106" s="59"/>
      <c r="I106" s="10">
        <v>1</v>
      </c>
      <c r="J106" s="10">
        <v>1</v>
      </c>
      <c r="K106" s="59"/>
      <c r="L106" s="11"/>
      <c r="M106" s="59"/>
      <c r="N106" s="138">
        <f aca="true" t="shared" si="10" ref="N106:N118">SUM(C106:L106)+MIN(C106:L106)/100</f>
        <v>10.01</v>
      </c>
      <c r="O106" s="59"/>
      <c r="P106" s="10">
        <f aca="true" t="shared" si="11" ref="P106:P118">RANK(N106,$N$106:$N$118,1)</f>
        <v>1</v>
      </c>
    </row>
    <row r="107" spans="1:16" ht="24" customHeight="1">
      <c r="A107" s="113" t="s">
        <v>102</v>
      </c>
      <c r="B107" s="59"/>
      <c r="C107" s="10">
        <v>2</v>
      </c>
      <c r="D107" s="10">
        <v>1</v>
      </c>
      <c r="E107" s="59"/>
      <c r="F107" s="10">
        <v>3</v>
      </c>
      <c r="G107" s="10">
        <v>3</v>
      </c>
      <c r="H107" s="59"/>
      <c r="I107" s="10">
        <v>3</v>
      </c>
      <c r="J107" s="10">
        <v>4</v>
      </c>
      <c r="K107" s="59"/>
      <c r="L107" s="11"/>
      <c r="M107" s="59"/>
      <c r="N107" s="138">
        <f t="shared" si="10"/>
        <v>16.01</v>
      </c>
      <c r="O107" s="59"/>
      <c r="P107" s="10">
        <f t="shared" si="11"/>
        <v>2</v>
      </c>
    </row>
    <row r="108" spans="1:16" ht="24" customHeight="1">
      <c r="A108" s="146" t="s">
        <v>15</v>
      </c>
      <c r="B108" s="58"/>
      <c r="C108" s="10">
        <v>1</v>
      </c>
      <c r="D108" s="10">
        <v>3</v>
      </c>
      <c r="E108" s="58"/>
      <c r="F108" s="10">
        <v>1</v>
      </c>
      <c r="G108" s="10">
        <v>2</v>
      </c>
      <c r="H108" s="58"/>
      <c r="I108" s="10">
        <v>7</v>
      </c>
      <c r="J108" s="10">
        <v>10</v>
      </c>
      <c r="K108" s="58"/>
      <c r="L108" s="11"/>
      <c r="M108" s="58"/>
      <c r="N108" s="138">
        <f t="shared" si="10"/>
        <v>24.01</v>
      </c>
      <c r="O108" s="58"/>
      <c r="P108" s="10">
        <f t="shared" si="11"/>
        <v>3</v>
      </c>
    </row>
    <row r="109" spans="1:16" ht="24" customHeight="1">
      <c r="A109" s="152" t="s">
        <v>21</v>
      </c>
      <c r="B109" s="58"/>
      <c r="C109" s="10">
        <v>5</v>
      </c>
      <c r="D109" s="10">
        <v>4</v>
      </c>
      <c r="E109" s="58"/>
      <c r="F109" s="10">
        <v>4</v>
      </c>
      <c r="G109" s="10">
        <v>4</v>
      </c>
      <c r="H109" s="58"/>
      <c r="I109" s="10">
        <v>5</v>
      </c>
      <c r="J109" s="10">
        <v>6</v>
      </c>
      <c r="K109" s="58"/>
      <c r="L109" s="11">
        <v>1</v>
      </c>
      <c r="M109" s="58"/>
      <c r="N109" s="138">
        <f t="shared" si="10"/>
        <v>29.01</v>
      </c>
      <c r="O109" s="58"/>
      <c r="P109" s="10">
        <f t="shared" si="11"/>
        <v>4</v>
      </c>
    </row>
    <row r="110" spans="1:16" ht="24" customHeight="1">
      <c r="A110" s="150" t="s">
        <v>41</v>
      </c>
      <c r="B110" s="58"/>
      <c r="C110" s="10">
        <v>4</v>
      </c>
      <c r="D110" s="10">
        <v>6</v>
      </c>
      <c r="E110" s="58"/>
      <c r="F110" s="10">
        <v>5</v>
      </c>
      <c r="G110" s="10">
        <v>6</v>
      </c>
      <c r="H110" s="58"/>
      <c r="I110" s="10">
        <v>2</v>
      </c>
      <c r="J110" s="10">
        <v>7</v>
      </c>
      <c r="K110" s="58"/>
      <c r="L110" s="11">
        <v>1</v>
      </c>
      <c r="M110" s="58"/>
      <c r="N110" s="138">
        <f t="shared" si="10"/>
        <v>31.01</v>
      </c>
      <c r="O110" s="58"/>
      <c r="P110" s="10">
        <f t="shared" si="11"/>
        <v>5</v>
      </c>
    </row>
    <row r="111" spans="1:16" ht="24" customHeight="1">
      <c r="A111" s="149" t="s">
        <v>31</v>
      </c>
      <c r="B111" s="58"/>
      <c r="C111" s="10">
        <v>6</v>
      </c>
      <c r="D111" s="10">
        <v>5</v>
      </c>
      <c r="E111" s="58"/>
      <c r="F111" s="10">
        <v>9</v>
      </c>
      <c r="G111" s="10">
        <v>5</v>
      </c>
      <c r="H111" s="58"/>
      <c r="I111" s="10">
        <v>4</v>
      </c>
      <c r="J111" s="10">
        <v>3</v>
      </c>
      <c r="K111" s="58"/>
      <c r="L111" s="11">
        <v>1</v>
      </c>
      <c r="M111" s="58"/>
      <c r="N111" s="138">
        <f t="shared" si="10"/>
        <v>33.01</v>
      </c>
      <c r="O111" s="58"/>
      <c r="P111" s="10">
        <f t="shared" si="11"/>
        <v>6</v>
      </c>
    </row>
    <row r="112" spans="1:16" ht="24" customHeight="1">
      <c r="A112" s="151" t="s">
        <v>20</v>
      </c>
      <c r="B112" s="58"/>
      <c r="C112" s="157">
        <v>13</v>
      </c>
      <c r="D112" s="10">
        <v>8</v>
      </c>
      <c r="E112" s="58"/>
      <c r="F112" s="10">
        <v>8</v>
      </c>
      <c r="G112" s="10">
        <v>7</v>
      </c>
      <c r="H112" s="58"/>
      <c r="I112" s="10">
        <v>9</v>
      </c>
      <c r="J112" s="10">
        <v>2</v>
      </c>
      <c r="K112" s="58"/>
      <c r="L112" s="13"/>
      <c r="M112" s="58"/>
      <c r="N112" s="138">
        <f t="shared" si="10"/>
        <v>47.02</v>
      </c>
      <c r="O112" s="58"/>
      <c r="P112" s="10">
        <f t="shared" si="11"/>
        <v>8</v>
      </c>
    </row>
    <row r="113" spans="1:16" ht="24" customHeight="1">
      <c r="A113" s="155" t="s">
        <v>109</v>
      </c>
      <c r="B113" s="58"/>
      <c r="C113" s="10">
        <v>7</v>
      </c>
      <c r="D113" s="10">
        <v>7</v>
      </c>
      <c r="E113" s="58"/>
      <c r="F113" s="10">
        <v>6</v>
      </c>
      <c r="G113" s="10">
        <v>9</v>
      </c>
      <c r="H113" s="58"/>
      <c r="I113" s="10">
        <v>8</v>
      </c>
      <c r="J113" s="10">
        <v>9</v>
      </c>
      <c r="K113" s="58"/>
      <c r="L113" s="13"/>
      <c r="M113" s="58"/>
      <c r="N113" s="138">
        <f t="shared" si="10"/>
        <v>46.06</v>
      </c>
      <c r="O113" s="58"/>
      <c r="P113" s="10">
        <f t="shared" si="11"/>
        <v>7</v>
      </c>
    </row>
    <row r="114" spans="1:16" ht="24" customHeight="1">
      <c r="A114" s="154" t="s">
        <v>108</v>
      </c>
      <c r="B114" s="58"/>
      <c r="C114" s="12">
        <v>13</v>
      </c>
      <c r="D114" s="10">
        <v>9</v>
      </c>
      <c r="E114" s="58"/>
      <c r="F114" s="10">
        <v>11</v>
      </c>
      <c r="G114" s="17">
        <v>13</v>
      </c>
      <c r="H114" s="58"/>
      <c r="I114" s="10">
        <v>6</v>
      </c>
      <c r="J114" s="10">
        <v>5</v>
      </c>
      <c r="K114" s="58"/>
      <c r="L114" s="13"/>
      <c r="M114" s="58"/>
      <c r="N114" s="138">
        <f t="shared" si="10"/>
        <v>57.05</v>
      </c>
      <c r="O114" s="58"/>
      <c r="P114" s="10">
        <f t="shared" si="11"/>
        <v>9</v>
      </c>
    </row>
    <row r="115" spans="1:16" ht="24" customHeight="1">
      <c r="A115" s="153" t="s">
        <v>11</v>
      </c>
      <c r="B115" s="58"/>
      <c r="C115" s="17">
        <v>13</v>
      </c>
      <c r="D115" s="10">
        <v>10</v>
      </c>
      <c r="E115" s="58"/>
      <c r="F115" s="10">
        <v>7</v>
      </c>
      <c r="G115" s="10">
        <v>8</v>
      </c>
      <c r="H115" s="58"/>
      <c r="I115" s="10">
        <v>10</v>
      </c>
      <c r="J115" s="10">
        <v>8</v>
      </c>
      <c r="K115" s="58"/>
      <c r="L115" s="13">
        <v>3</v>
      </c>
      <c r="M115" s="58"/>
      <c r="N115" s="138">
        <f t="shared" si="10"/>
        <v>59.03</v>
      </c>
      <c r="O115" s="58"/>
      <c r="P115" s="10">
        <f t="shared" si="11"/>
        <v>10</v>
      </c>
    </row>
    <row r="116" spans="1:16" ht="24" customHeight="1">
      <c r="A116" s="145" t="s">
        <v>105</v>
      </c>
      <c r="B116" s="58"/>
      <c r="C116" s="10">
        <v>8</v>
      </c>
      <c r="D116" s="10">
        <v>11</v>
      </c>
      <c r="E116" s="58"/>
      <c r="F116" s="10">
        <v>12</v>
      </c>
      <c r="G116" s="10">
        <v>11</v>
      </c>
      <c r="H116" s="58"/>
      <c r="I116" s="10">
        <v>11</v>
      </c>
      <c r="J116" s="10">
        <v>11</v>
      </c>
      <c r="K116" s="58"/>
      <c r="L116" s="13"/>
      <c r="M116" s="58"/>
      <c r="N116" s="138">
        <f t="shared" si="10"/>
        <v>64.08</v>
      </c>
      <c r="O116" s="58"/>
      <c r="P116" s="10">
        <f t="shared" si="11"/>
        <v>11</v>
      </c>
    </row>
    <row r="117" spans="1:16" ht="24" customHeight="1">
      <c r="A117" s="147" t="s">
        <v>107</v>
      </c>
      <c r="B117" s="58"/>
      <c r="C117" s="17">
        <v>13</v>
      </c>
      <c r="D117" s="10">
        <v>12</v>
      </c>
      <c r="E117" s="58"/>
      <c r="F117" s="10">
        <v>10</v>
      </c>
      <c r="G117" s="10">
        <v>10</v>
      </c>
      <c r="H117" s="58"/>
      <c r="I117" s="17">
        <v>13</v>
      </c>
      <c r="J117" s="10">
        <v>12</v>
      </c>
      <c r="K117" s="58"/>
      <c r="L117" s="13"/>
      <c r="M117" s="58"/>
      <c r="N117" s="138">
        <f t="shared" si="10"/>
        <v>70.1</v>
      </c>
      <c r="O117" s="58"/>
      <c r="P117" s="10">
        <f t="shared" si="11"/>
        <v>12</v>
      </c>
    </row>
    <row r="118" spans="1:16" ht="24" customHeight="1">
      <c r="A118" s="117" t="s">
        <v>56</v>
      </c>
      <c r="B118" s="58"/>
      <c r="C118" s="10">
        <v>14</v>
      </c>
      <c r="D118" s="10">
        <v>14</v>
      </c>
      <c r="E118" s="58"/>
      <c r="F118" s="10">
        <v>14</v>
      </c>
      <c r="G118" s="10">
        <v>14</v>
      </c>
      <c r="H118" s="58"/>
      <c r="I118" s="10">
        <v>14</v>
      </c>
      <c r="J118" s="10">
        <v>14</v>
      </c>
      <c r="K118" s="58"/>
      <c r="L118" s="13"/>
      <c r="M118" s="58"/>
      <c r="N118" s="138">
        <f t="shared" si="10"/>
        <v>84.14</v>
      </c>
      <c r="O118" s="58"/>
      <c r="P118" s="10">
        <f t="shared" si="11"/>
        <v>13</v>
      </c>
    </row>
    <row r="119" spans="1:16" ht="24" customHeight="1">
      <c r="A119" s="14" t="s">
        <v>36</v>
      </c>
      <c r="B119" s="21"/>
      <c r="D119" s="15"/>
      <c r="E119" s="15"/>
      <c r="F119" s="15"/>
      <c r="G119" s="15"/>
      <c r="H119" s="15"/>
      <c r="I119" s="15"/>
      <c r="J119" s="15"/>
      <c r="K119" s="15"/>
      <c r="L119" s="15"/>
      <c r="M119" s="15"/>
      <c r="N119" s="15"/>
      <c r="O119" s="15"/>
      <c r="P119" s="15"/>
    </row>
    <row r="120" spans="3:14" ht="24" customHeight="1">
      <c r="C120" s="47" t="s">
        <v>52</v>
      </c>
      <c r="D120" s="16" t="s">
        <v>38</v>
      </c>
      <c r="F120" s="17" t="s">
        <v>39</v>
      </c>
      <c r="G120" s="133" t="s">
        <v>40</v>
      </c>
      <c r="I120" s="12" t="s">
        <v>37</v>
      </c>
      <c r="J120" s="60" t="s">
        <v>57</v>
      </c>
      <c r="M120" s="18"/>
      <c r="N120" s="18"/>
    </row>
    <row r="121" spans="3:14" ht="24" customHeight="1">
      <c r="C121" s="10" t="s">
        <v>58</v>
      </c>
      <c r="D121" s="10">
        <v>15</v>
      </c>
      <c r="E121" s="18"/>
      <c r="F121" s="10" t="s">
        <v>58</v>
      </c>
      <c r="G121" s="10">
        <v>14</v>
      </c>
      <c r="H121" s="18"/>
      <c r="I121" s="10" t="s">
        <v>58</v>
      </c>
      <c r="J121" s="10" t="s">
        <v>58</v>
      </c>
      <c r="L121" s="19"/>
      <c r="M121" s="18"/>
      <c r="N121" s="18"/>
    </row>
    <row r="123" spans="1:16" ht="15.75" customHeight="1">
      <c r="A123" s="258" t="s">
        <v>32</v>
      </c>
      <c r="B123" s="258"/>
      <c r="C123" s="258"/>
      <c r="D123" s="259" t="s">
        <v>33</v>
      </c>
      <c r="E123" s="260"/>
      <c r="F123" s="261"/>
      <c r="G123" s="246" t="s">
        <v>18</v>
      </c>
      <c r="H123" s="22"/>
      <c r="I123" s="248" t="s">
        <v>148</v>
      </c>
      <c r="J123" s="249"/>
      <c r="K123" s="249"/>
      <c r="L123" s="249"/>
      <c r="M123" s="249"/>
      <c r="N123" s="249"/>
      <c r="O123" s="249"/>
      <c r="P123" s="250"/>
    </row>
    <row r="124" spans="1:16" ht="30.75" customHeight="1">
      <c r="A124" s="254" t="s">
        <v>110</v>
      </c>
      <c r="B124" s="254"/>
      <c r="C124" s="254"/>
      <c r="D124" s="255">
        <v>39388</v>
      </c>
      <c r="E124" s="256"/>
      <c r="F124" s="257"/>
      <c r="G124" s="262"/>
      <c r="H124" s="23"/>
      <c r="I124" s="251"/>
      <c r="J124" s="252"/>
      <c r="K124" s="252"/>
      <c r="L124" s="252"/>
      <c r="M124" s="252"/>
      <c r="N124" s="252"/>
      <c r="O124" s="252"/>
      <c r="P124" s="253"/>
    </row>
    <row r="125" spans="1:16" ht="9.75" customHeight="1">
      <c r="A125" s="53"/>
      <c r="B125" s="54"/>
      <c r="C125" s="54"/>
      <c r="D125" s="54"/>
      <c r="E125" s="54"/>
      <c r="F125" s="54"/>
      <c r="G125" s="54"/>
      <c r="H125" s="54"/>
      <c r="I125" s="54"/>
      <c r="J125" s="54"/>
      <c r="K125" s="55"/>
      <c r="L125" s="54"/>
      <c r="M125" s="54"/>
      <c r="N125" s="54"/>
      <c r="O125" s="54"/>
      <c r="P125" s="56"/>
    </row>
    <row r="126" spans="1:16" ht="35.25" customHeight="1">
      <c r="A126" s="20" t="s">
        <v>0</v>
      </c>
      <c r="B126" s="57"/>
      <c r="C126" s="9">
        <v>1</v>
      </c>
      <c r="D126" s="9">
        <v>2</v>
      </c>
      <c r="E126" s="57"/>
      <c r="F126" s="9">
        <v>3</v>
      </c>
      <c r="G126" s="8">
        <v>4</v>
      </c>
      <c r="H126" s="57"/>
      <c r="I126" s="9">
        <v>5</v>
      </c>
      <c r="J126" s="8">
        <v>6</v>
      </c>
      <c r="K126" s="57"/>
      <c r="L126" s="9" t="s">
        <v>34</v>
      </c>
      <c r="M126" s="57"/>
      <c r="N126" s="9" t="s">
        <v>16</v>
      </c>
      <c r="O126" s="57"/>
      <c r="P126" s="9" t="s">
        <v>35</v>
      </c>
    </row>
    <row r="127" spans="1:16" ht="24" customHeight="1">
      <c r="A127" s="112" t="s">
        <v>19</v>
      </c>
      <c r="B127" s="59"/>
      <c r="C127" s="10">
        <v>1</v>
      </c>
      <c r="D127" s="10">
        <v>1</v>
      </c>
      <c r="E127" s="59"/>
      <c r="F127" s="10">
        <v>1</v>
      </c>
      <c r="G127" s="10">
        <v>1</v>
      </c>
      <c r="H127" s="59"/>
      <c r="I127" s="10">
        <v>5</v>
      </c>
      <c r="J127" s="10"/>
      <c r="K127" s="59"/>
      <c r="L127" s="11"/>
      <c r="M127" s="59"/>
      <c r="N127" s="138">
        <f>SUM(C127:L127)+MIN(C127:L127)/100</f>
        <v>9.01</v>
      </c>
      <c r="O127" s="59"/>
      <c r="P127" s="10">
        <f aca="true" t="shared" si="12" ref="P127:P136">RANK(N127,$N$127:$N$139,1)</f>
        <v>1</v>
      </c>
    </row>
    <row r="128" spans="1:16" ht="24" customHeight="1">
      <c r="A128" s="113" t="s">
        <v>102</v>
      </c>
      <c r="B128" s="59"/>
      <c r="C128" s="10">
        <v>3</v>
      </c>
      <c r="D128" s="10">
        <v>3</v>
      </c>
      <c r="E128" s="59"/>
      <c r="F128" s="10">
        <v>5</v>
      </c>
      <c r="G128" s="10">
        <v>2</v>
      </c>
      <c r="H128" s="59"/>
      <c r="I128" s="10">
        <v>2</v>
      </c>
      <c r="J128" s="10"/>
      <c r="K128" s="59"/>
      <c r="L128" s="11">
        <v>4</v>
      </c>
      <c r="M128" s="59"/>
      <c r="N128" s="138">
        <f aca="true" t="shared" si="13" ref="N128:N139">SUM(C128:L128)+MIN(C128:L128)/100</f>
        <v>19.02</v>
      </c>
      <c r="O128" s="59"/>
      <c r="P128" s="10">
        <f t="shared" si="12"/>
        <v>2</v>
      </c>
    </row>
    <row r="129" spans="1:16" ht="24" customHeight="1">
      <c r="A129" s="149" t="s">
        <v>31</v>
      </c>
      <c r="B129" s="58"/>
      <c r="C129" s="10">
        <v>4</v>
      </c>
      <c r="D129" s="10">
        <v>4</v>
      </c>
      <c r="E129" s="58"/>
      <c r="F129" s="10">
        <v>2</v>
      </c>
      <c r="G129" s="10">
        <v>9</v>
      </c>
      <c r="H129" s="58"/>
      <c r="I129" s="10">
        <v>4</v>
      </c>
      <c r="J129" s="10"/>
      <c r="K129" s="58"/>
      <c r="L129" s="11">
        <v>1</v>
      </c>
      <c r="M129" s="58"/>
      <c r="N129" s="138">
        <f t="shared" si="13"/>
        <v>24.01</v>
      </c>
      <c r="O129" s="58"/>
      <c r="P129" s="10">
        <f t="shared" si="12"/>
        <v>3</v>
      </c>
    </row>
    <row r="130" spans="1:16" ht="24" customHeight="1">
      <c r="A130" s="150" t="s">
        <v>41</v>
      </c>
      <c r="B130" s="58"/>
      <c r="C130" s="10">
        <v>8</v>
      </c>
      <c r="D130" s="10">
        <v>5</v>
      </c>
      <c r="E130" s="58"/>
      <c r="F130" s="10">
        <v>3</v>
      </c>
      <c r="G130" s="10">
        <v>7</v>
      </c>
      <c r="H130" s="58"/>
      <c r="I130" s="10">
        <v>1</v>
      </c>
      <c r="J130" s="10"/>
      <c r="K130" s="58"/>
      <c r="L130" s="11">
        <v>1</v>
      </c>
      <c r="M130" s="58"/>
      <c r="N130" s="138">
        <f t="shared" si="13"/>
        <v>25.01</v>
      </c>
      <c r="O130" s="58"/>
      <c r="P130" s="10">
        <f t="shared" si="12"/>
        <v>4</v>
      </c>
    </row>
    <row r="131" spans="1:16" ht="24" customHeight="1">
      <c r="A131" s="151" t="s">
        <v>20</v>
      </c>
      <c r="B131" s="58"/>
      <c r="C131" s="10">
        <v>2</v>
      </c>
      <c r="D131" s="10">
        <v>2</v>
      </c>
      <c r="E131" s="58"/>
      <c r="F131" s="10">
        <v>6</v>
      </c>
      <c r="G131" s="10">
        <v>3</v>
      </c>
      <c r="H131" s="58"/>
      <c r="I131" s="133">
        <v>14</v>
      </c>
      <c r="J131" s="10"/>
      <c r="K131" s="58"/>
      <c r="L131" s="11"/>
      <c r="M131" s="58"/>
      <c r="N131" s="138">
        <f t="shared" si="13"/>
        <v>27.02</v>
      </c>
      <c r="O131" s="58"/>
      <c r="P131" s="10">
        <f t="shared" si="12"/>
        <v>5</v>
      </c>
    </row>
    <row r="132" spans="1:16" ht="24" customHeight="1">
      <c r="A132" s="152" t="s">
        <v>21</v>
      </c>
      <c r="B132" s="58"/>
      <c r="C132" s="10">
        <v>6</v>
      </c>
      <c r="D132" s="10">
        <v>6</v>
      </c>
      <c r="E132" s="58"/>
      <c r="F132" s="10">
        <v>4</v>
      </c>
      <c r="G132" s="10">
        <v>6</v>
      </c>
      <c r="H132" s="58"/>
      <c r="I132" s="10">
        <v>7</v>
      </c>
      <c r="J132" s="10"/>
      <c r="K132" s="58"/>
      <c r="L132" s="11">
        <v>1</v>
      </c>
      <c r="M132" s="58"/>
      <c r="N132" s="138">
        <f t="shared" si="13"/>
        <v>30.01</v>
      </c>
      <c r="O132" s="58"/>
      <c r="P132" s="10">
        <f t="shared" si="12"/>
        <v>6</v>
      </c>
    </row>
    <row r="133" spans="1:16" ht="24" customHeight="1">
      <c r="A133" s="153" t="s">
        <v>11</v>
      </c>
      <c r="B133" s="58"/>
      <c r="C133" s="10">
        <v>5</v>
      </c>
      <c r="D133" s="10">
        <v>8</v>
      </c>
      <c r="E133" s="58"/>
      <c r="F133" s="10">
        <v>7</v>
      </c>
      <c r="G133" s="10">
        <v>4</v>
      </c>
      <c r="H133" s="58"/>
      <c r="I133" s="10">
        <v>6</v>
      </c>
      <c r="J133" s="10"/>
      <c r="K133" s="58"/>
      <c r="L133" s="13"/>
      <c r="M133" s="58"/>
      <c r="N133" s="138">
        <f t="shared" si="13"/>
        <v>30.04</v>
      </c>
      <c r="O133" s="58"/>
      <c r="P133" s="10">
        <f t="shared" si="12"/>
        <v>7</v>
      </c>
    </row>
    <row r="134" spans="1:16" ht="24" customHeight="1">
      <c r="A134" s="146" t="s">
        <v>15</v>
      </c>
      <c r="B134" s="58"/>
      <c r="C134" s="10">
        <v>9</v>
      </c>
      <c r="D134" s="10">
        <v>7</v>
      </c>
      <c r="E134" s="58"/>
      <c r="F134" s="10">
        <v>8</v>
      </c>
      <c r="G134" s="10">
        <v>8</v>
      </c>
      <c r="H134" s="58"/>
      <c r="I134" s="10">
        <v>3</v>
      </c>
      <c r="J134" s="10"/>
      <c r="K134" s="58"/>
      <c r="L134" s="13"/>
      <c r="M134" s="58"/>
      <c r="N134" s="138">
        <f t="shared" si="13"/>
        <v>35.03</v>
      </c>
      <c r="O134" s="58"/>
      <c r="P134" s="10">
        <f t="shared" si="12"/>
        <v>8</v>
      </c>
    </row>
    <row r="135" spans="1:16" ht="24" customHeight="1">
      <c r="A135" s="147" t="s">
        <v>107</v>
      </c>
      <c r="B135" s="58"/>
      <c r="C135" s="10">
        <v>7</v>
      </c>
      <c r="D135" s="10">
        <v>10</v>
      </c>
      <c r="E135" s="58"/>
      <c r="F135" s="10">
        <v>9</v>
      </c>
      <c r="G135" s="10">
        <v>5</v>
      </c>
      <c r="H135" s="58"/>
      <c r="I135" s="10">
        <v>9</v>
      </c>
      <c r="J135" s="10"/>
      <c r="K135" s="58"/>
      <c r="L135" s="13"/>
      <c r="M135" s="58"/>
      <c r="N135" s="138">
        <f t="shared" si="13"/>
        <v>40.05</v>
      </c>
      <c r="O135" s="58"/>
      <c r="P135" s="10">
        <f t="shared" si="12"/>
        <v>9</v>
      </c>
    </row>
    <row r="136" spans="1:16" ht="24" customHeight="1">
      <c r="A136" s="145" t="s">
        <v>105</v>
      </c>
      <c r="B136" s="58"/>
      <c r="C136" s="10">
        <v>10</v>
      </c>
      <c r="D136" s="10">
        <v>9</v>
      </c>
      <c r="E136" s="58"/>
      <c r="F136" s="10">
        <v>10</v>
      </c>
      <c r="G136" s="10">
        <v>10</v>
      </c>
      <c r="H136" s="58"/>
      <c r="I136" s="10">
        <v>8</v>
      </c>
      <c r="J136" s="10"/>
      <c r="K136" s="58"/>
      <c r="L136" s="13">
        <v>1</v>
      </c>
      <c r="M136" s="58"/>
      <c r="N136" s="138">
        <f t="shared" si="13"/>
        <v>48.01</v>
      </c>
      <c r="O136" s="58"/>
      <c r="P136" s="10">
        <f t="shared" si="12"/>
        <v>10</v>
      </c>
    </row>
    <row r="137" spans="1:16" ht="24" customHeight="1">
      <c r="A137" s="154" t="s">
        <v>108</v>
      </c>
      <c r="B137" s="58"/>
      <c r="C137" s="133">
        <v>14</v>
      </c>
      <c r="D137" s="133">
        <v>14</v>
      </c>
      <c r="E137" s="58"/>
      <c r="F137" s="133">
        <v>14</v>
      </c>
      <c r="G137" s="133">
        <v>14</v>
      </c>
      <c r="H137" s="58"/>
      <c r="I137" s="133">
        <v>14</v>
      </c>
      <c r="J137" s="10"/>
      <c r="K137" s="58"/>
      <c r="L137" s="13"/>
      <c r="M137" s="58"/>
      <c r="N137" s="138">
        <f t="shared" si="13"/>
        <v>70.14</v>
      </c>
      <c r="O137" s="58"/>
      <c r="P137" s="10">
        <v>12</v>
      </c>
    </row>
    <row r="138" spans="1:16" ht="24" customHeight="1">
      <c r="A138" s="155" t="s">
        <v>109</v>
      </c>
      <c r="B138" s="58"/>
      <c r="C138" s="133">
        <v>14</v>
      </c>
      <c r="D138" s="133">
        <v>14</v>
      </c>
      <c r="E138" s="58"/>
      <c r="F138" s="133">
        <v>14</v>
      </c>
      <c r="G138" s="133">
        <v>14</v>
      </c>
      <c r="H138" s="58"/>
      <c r="I138" s="133">
        <v>14</v>
      </c>
      <c r="J138" s="10"/>
      <c r="K138" s="58"/>
      <c r="L138" s="13"/>
      <c r="M138" s="58"/>
      <c r="N138" s="138">
        <f t="shared" si="13"/>
        <v>70.14</v>
      </c>
      <c r="O138" s="58"/>
      <c r="P138" s="10">
        <v>12</v>
      </c>
    </row>
    <row r="139" spans="1:16" ht="24" customHeight="1">
      <c r="A139" s="117" t="s">
        <v>56</v>
      </c>
      <c r="B139" s="58"/>
      <c r="C139" s="133">
        <v>14</v>
      </c>
      <c r="D139" s="133">
        <v>14</v>
      </c>
      <c r="E139" s="58"/>
      <c r="F139" s="133">
        <v>14</v>
      </c>
      <c r="G139" s="133">
        <v>14</v>
      </c>
      <c r="H139" s="58"/>
      <c r="I139" s="133">
        <v>14</v>
      </c>
      <c r="J139" s="10"/>
      <c r="K139" s="58"/>
      <c r="L139" s="13"/>
      <c r="M139" s="58"/>
      <c r="N139" s="138">
        <f t="shared" si="13"/>
        <v>70.14</v>
      </c>
      <c r="O139" s="58"/>
      <c r="P139" s="10">
        <v>12</v>
      </c>
    </row>
    <row r="140" spans="1:16" ht="19.5" customHeight="1">
      <c r="A140" s="14" t="s">
        <v>36</v>
      </c>
      <c r="B140" s="21"/>
      <c r="D140" s="15"/>
      <c r="E140" s="15"/>
      <c r="F140" s="15"/>
      <c r="G140" s="15"/>
      <c r="H140" s="15"/>
      <c r="I140" s="15"/>
      <c r="J140" s="15"/>
      <c r="K140" s="15"/>
      <c r="L140" s="15"/>
      <c r="M140" s="15"/>
      <c r="N140" s="15"/>
      <c r="O140" s="15"/>
      <c r="P140" s="15"/>
    </row>
    <row r="141" spans="3:14" ht="24" customHeight="1">
      <c r="C141" s="47" t="s">
        <v>52</v>
      </c>
      <c r="D141" s="16" t="s">
        <v>38</v>
      </c>
      <c r="F141" s="17" t="s">
        <v>39</v>
      </c>
      <c r="G141" s="133" t="s">
        <v>40</v>
      </c>
      <c r="I141" s="12" t="s">
        <v>37</v>
      </c>
      <c r="J141" s="60" t="s">
        <v>57</v>
      </c>
      <c r="M141" s="18"/>
      <c r="N141" s="18"/>
    </row>
    <row r="142" spans="3:14" ht="24" customHeight="1">
      <c r="C142" s="10" t="s">
        <v>58</v>
      </c>
      <c r="D142" s="10">
        <v>15</v>
      </c>
      <c r="E142" s="18"/>
      <c r="F142" s="10" t="s">
        <v>58</v>
      </c>
      <c r="G142" s="10">
        <v>14</v>
      </c>
      <c r="H142" s="18"/>
      <c r="I142" s="10" t="s">
        <v>58</v>
      </c>
      <c r="J142" s="10" t="s">
        <v>58</v>
      </c>
      <c r="L142" s="19"/>
      <c r="M142" s="18"/>
      <c r="N142" s="18"/>
    </row>
    <row r="143" spans="4:14" ht="27" customHeight="1">
      <c r="D143" s="18"/>
      <c r="E143" s="18"/>
      <c r="F143" s="19"/>
      <c r="G143" s="18"/>
      <c r="H143" s="18"/>
      <c r="I143" s="18"/>
      <c r="L143" s="19"/>
      <c r="M143" s="18"/>
      <c r="N143" s="18"/>
    </row>
    <row r="144" spans="4:14" ht="27" customHeight="1">
      <c r="D144" s="18"/>
      <c r="E144" s="18"/>
      <c r="F144" s="19"/>
      <c r="G144" s="18"/>
      <c r="H144" s="18"/>
      <c r="I144" s="18"/>
      <c r="L144" s="19"/>
      <c r="M144" s="18"/>
      <c r="N144" s="18"/>
    </row>
    <row r="145" spans="3:14" ht="15">
      <c r="C145" s="19"/>
      <c r="D145" s="18"/>
      <c r="E145" s="18"/>
      <c r="F145" s="19"/>
      <c r="G145" s="18"/>
      <c r="H145" s="18"/>
      <c r="I145" s="18"/>
      <c r="L145" s="19"/>
      <c r="M145" s="18"/>
      <c r="N145" s="18"/>
    </row>
    <row r="146" spans="3:14" ht="15">
      <c r="C146" s="19"/>
      <c r="D146" s="18"/>
      <c r="E146" s="18"/>
      <c r="F146" s="19"/>
      <c r="G146" s="18"/>
      <c r="H146" s="18"/>
      <c r="I146" s="18"/>
      <c r="L146" s="19"/>
      <c r="M146" s="18"/>
      <c r="N146" s="18"/>
    </row>
  </sheetData>
  <sheetProtection/>
  <protectedRanges>
    <protectedRange sqref="B126 A127:B140 O126:O139 K126:K139 M126:M139 E126:E139 H126:H139" name="Range 1_1_1"/>
    <protectedRange sqref="G126 D123:E124 C126:D126" name="Range7_1_1"/>
    <protectedRange sqref="O123:O125 I126" name="Range7_1_2"/>
    <protectedRange sqref="B85 K85:K97 M85:M97 E85:E97 H85:H97 O85:O97 A86:B98" name="Range 1_1_1_2"/>
    <protectedRange sqref="G85 D82:E83 C85:D85" name="Range7_1_1_2"/>
    <protectedRange sqref="O82:O84 I85" name="Range7_1_2_2"/>
    <protectedRange sqref="B105 A106:B119 O105:O118 K105:K118 M105:M118 E105:E118 H105:H118" name="Range 1_1_1_1_1"/>
    <protectedRange sqref="G105 D102:E103 C105:D105" name="Range7_1_1_1"/>
    <protectedRange sqref="O102:O104 I105" name="Range7_1_2_1"/>
    <protectedRange sqref="B65 K65:K77 M65:M77 E65:E77 H65:H77 O65:O77 A66:B78 B44 K44:K56 M44:M56 E44:E56 H44:H56 O44:O56 A45:B57 B24 K24:K36 M24:M36 E24:E36 H24:H36 O24:O36 A25:B37 B4 K4:K16 M4:M16 E4:E16 H4:H16 O4:O16 A5:B17" name="Range 1_1_1_1"/>
    <protectedRange sqref="G65 D62:E63 C65:D65 G44 D41:E42 C44:D44 G24 D21:E22 C24:D24 G4 D1:E2 C4:D4" name="Range7_1_1_3"/>
    <protectedRange sqref="O62:O64 I65 O41:O43 I44 O21:O23 I24 O1:O3 I4" name="Range7_1_2_3"/>
  </protectedRanges>
  <mergeCells count="42">
    <mergeCell ref="A1:C1"/>
    <mergeCell ref="D1:F1"/>
    <mergeCell ref="G1:G2"/>
    <mergeCell ref="I1:P2"/>
    <mergeCell ref="A2:C2"/>
    <mergeCell ref="D2:F2"/>
    <mergeCell ref="A102:C102"/>
    <mergeCell ref="D102:F102"/>
    <mergeCell ref="G102:G103"/>
    <mergeCell ref="I102:P103"/>
    <mergeCell ref="A103:C103"/>
    <mergeCell ref="D103:F103"/>
    <mergeCell ref="I123:P124"/>
    <mergeCell ref="G123:G124"/>
    <mergeCell ref="A123:C123"/>
    <mergeCell ref="A124:C124"/>
    <mergeCell ref="D123:F123"/>
    <mergeCell ref="D124:F124"/>
    <mergeCell ref="A82:C82"/>
    <mergeCell ref="D82:F82"/>
    <mergeCell ref="G82:G83"/>
    <mergeCell ref="I82:P83"/>
    <mergeCell ref="A83:C83"/>
    <mergeCell ref="D83:F83"/>
    <mergeCell ref="A62:C62"/>
    <mergeCell ref="D62:F62"/>
    <mergeCell ref="G62:G63"/>
    <mergeCell ref="I62:P63"/>
    <mergeCell ref="A63:C63"/>
    <mergeCell ref="D63:F63"/>
    <mergeCell ref="A41:C41"/>
    <mergeCell ref="D41:F41"/>
    <mergeCell ref="G41:G42"/>
    <mergeCell ref="I41:P42"/>
    <mergeCell ref="A42:C42"/>
    <mergeCell ref="D42:F42"/>
    <mergeCell ref="A21:C21"/>
    <mergeCell ref="D21:F21"/>
    <mergeCell ref="G21:G22"/>
    <mergeCell ref="I21:P22"/>
    <mergeCell ref="A22:C22"/>
    <mergeCell ref="D22:F22"/>
  </mergeCells>
  <conditionalFormatting sqref="I127:J139 C127:D139 F127:G139 P127:P139 P86:P97 C86:D97 F86:G97 I86:J97 P106:P118 F106:G118 I106:J118 C106:D118 F66:G77 C66:D77 I66:J77 P66:P77 C45:D56 F45:G56 I45:J56 P45:P56 C25:D36 F25:G36 I25:J36 P25:P36 I5:J16 F5:G16 C5:D16 P5:P16">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3"/>
  <headerFooter alignWithMargins="0">
    <oddHeader>&amp;C&amp;"Arial,Bold Italic"&amp;28Scratch  Results</oddHeader>
  </headerFooter>
  <legacyDrawing r:id="rId2"/>
</worksheet>
</file>

<file path=xl/worksheets/sheet3.xml><?xml version="1.0" encoding="utf-8"?>
<worksheet xmlns="http://schemas.openxmlformats.org/spreadsheetml/2006/main" xmlns:r="http://schemas.openxmlformats.org/officeDocument/2006/relationships">
  <dimension ref="A2:U14"/>
  <sheetViews>
    <sheetView workbookViewId="0" topLeftCell="A1">
      <selection activeCell="J9" sqref="J9"/>
    </sheetView>
  </sheetViews>
  <sheetFormatPr defaultColWidth="9.140625" defaultRowHeight="12.75"/>
  <cols>
    <col min="1" max="1" width="3.140625" style="0" customWidth="1"/>
    <col min="2" max="2" width="6.57421875" style="0" bestFit="1" customWidth="1"/>
    <col min="3" max="3" width="28.00390625" style="0" bestFit="1" customWidth="1"/>
    <col min="4" max="4" width="3.7109375" style="46" bestFit="1" customWidth="1"/>
    <col min="5" max="6" width="3.7109375" style="46" customWidth="1"/>
    <col min="7" max="7" width="3.28125" style="0" bestFit="1" customWidth="1"/>
    <col min="8" max="8" width="2.7109375" style="0" customWidth="1"/>
    <col min="9" max="9" width="6.57421875" style="0" bestFit="1" customWidth="1"/>
    <col min="10" max="10" width="29.00390625" style="0" bestFit="1" customWidth="1"/>
    <col min="11" max="11" width="3.7109375" style="0" customWidth="1"/>
    <col min="12" max="13" width="3.7109375" style="46" customWidth="1"/>
    <col min="14" max="14" width="3.28125" style="0" bestFit="1" customWidth="1"/>
    <col min="15" max="15" width="2.7109375" style="0" customWidth="1"/>
    <col min="16" max="16" width="6.57421875" style="0" bestFit="1" customWidth="1"/>
    <col min="17" max="17" width="27.00390625" style="0" bestFit="1" customWidth="1"/>
    <col min="18" max="18" width="3.7109375" style="0" customWidth="1"/>
    <col min="19" max="20" width="3.7109375" style="46" customWidth="1"/>
    <col min="21" max="21" width="3.28125" style="0" bestFit="1" customWidth="1"/>
  </cols>
  <sheetData>
    <row r="2" spans="1:21" s="32" customFormat="1" ht="12.75">
      <c r="A2" s="25" t="s">
        <v>44</v>
      </c>
      <c r="B2" s="26"/>
      <c r="C2" s="27" t="s">
        <v>49</v>
      </c>
      <c r="D2" s="28"/>
      <c r="E2" s="29" t="s">
        <v>30</v>
      </c>
      <c r="F2" s="28"/>
      <c r="G2" s="30"/>
      <c r="H2" s="31" t="s">
        <v>46</v>
      </c>
      <c r="I2" s="26"/>
      <c r="J2" s="27" t="s">
        <v>47</v>
      </c>
      <c r="K2" s="28"/>
      <c r="L2" s="29" t="s">
        <v>30</v>
      </c>
      <c r="M2" s="28"/>
      <c r="N2" s="30"/>
      <c r="O2" s="31" t="s">
        <v>48</v>
      </c>
      <c r="P2" s="26"/>
      <c r="Q2" s="27" t="s">
        <v>45</v>
      </c>
      <c r="R2" s="28"/>
      <c r="S2" s="29" t="s">
        <v>30</v>
      </c>
      <c r="T2" s="28"/>
      <c r="U2" s="30"/>
    </row>
    <row r="3" spans="1:21" s="6" customFormat="1" ht="15" customHeight="1">
      <c r="A3" s="33">
        <v>1</v>
      </c>
      <c r="B3" s="5" t="s">
        <v>6</v>
      </c>
      <c r="C3" s="1" t="s">
        <v>325</v>
      </c>
      <c r="D3" s="38" t="s">
        <v>26</v>
      </c>
      <c r="E3" s="100">
        <v>4</v>
      </c>
      <c r="F3" s="101">
        <v>1</v>
      </c>
      <c r="G3" s="36">
        <f aca="true" t="shared" si="0" ref="G3:G14">SUM(E3:F3)+MIN(E3:F3)/100</f>
        <v>5.01</v>
      </c>
      <c r="H3" s="33">
        <v>1</v>
      </c>
      <c r="I3" s="128" t="s">
        <v>102</v>
      </c>
      <c r="J3" s="141" t="s">
        <v>313</v>
      </c>
      <c r="K3" s="38" t="s">
        <v>286</v>
      </c>
      <c r="L3" s="34">
        <v>1</v>
      </c>
      <c r="M3" s="35">
        <v>1</v>
      </c>
      <c r="N3" s="36">
        <f aca="true" t="shared" si="1" ref="N3:N14">SUM(L3:M3)+MIN(L3:M3)/100</f>
        <v>2.01</v>
      </c>
      <c r="O3" s="33">
        <v>1</v>
      </c>
      <c r="P3" s="4" t="s">
        <v>51</v>
      </c>
      <c r="Q3" s="1" t="s">
        <v>330</v>
      </c>
      <c r="R3" s="38" t="s">
        <v>104</v>
      </c>
      <c r="S3" s="34">
        <v>1</v>
      </c>
      <c r="T3" s="35">
        <v>1</v>
      </c>
      <c r="U3" s="36">
        <f aca="true" t="shared" si="2" ref="U3:U14">SUM(S3:T3)</f>
        <v>2</v>
      </c>
    </row>
    <row r="4" spans="1:21" s="6" customFormat="1" ht="15" customHeight="1">
      <c r="A4" s="37">
        <v>2</v>
      </c>
      <c r="B4" s="4" t="s">
        <v>51</v>
      </c>
      <c r="C4" s="1" t="s">
        <v>322</v>
      </c>
      <c r="D4" s="38" t="s">
        <v>104</v>
      </c>
      <c r="E4" s="39">
        <v>3</v>
      </c>
      <c r="F4" s="40">
        <v>2</v>
      </c>
      <c r="G4" s="36">
        <f t="shared" si="0"/>
        <v>5.02</v>
      </c>
      <c r="H4" s="37">
        <v>2</v>
      </c>
      <c r="I4" s="4" t="s">
        <v>51</v>
      </c>
      <c r="J4" s="1" t="s">
        <v>329</v>
      </c>
      <c r="K4" s="38" t="s">
        <v>104</v>
      </c>
      <c r="L4" s="39">
        <v>2</v>
      </c>
      <c r="M4" s="40">
        <v>2</v>
      </c>
      <c r="N4" s="36">
        <f t="shared" si="1"/>
        <v>4.02</v>
      </c>
      <c r="O4" s="37">
        <v>2</v>
      </c>
      <c r="P4" s="41" t="s">
        <v>50</v>
      </c>
      <c r="Q4" s="1" t="s">
        <v>336</v>
      </c>
      <c r="R4" s="38" t="s">
        <v>285</v>
      </c>
      <c r="S4" s="39">
        <v>3</v>
      </c>
      <c r="T4" s="40">
        <v>2</v>
      </c>
      <c r="U4" s="36">
        <f t="shared" si="2"/>
        <v>5</v>
      </c>
    </row>
    <row r="5" spans="1:21" s="6" customFormat="1" ht="15" customHeight="1">
      <c r="A5" s="37">
        <v>3</v>
      </c>
      <c r="B5" s="128" t="s">
        <v>102</v>
      </c>
      <c r="C5" s="223" t="s">
        <v>323</v>
      </c>
      <c r="D5" s="38" t="s">
        <v>286</v>
      </c>
      <c r="E5" s="39">
        <v>2</v>
      </c>
      <c r="F5" s="40">
        <v>3</v>
      </c>
      <c r="G5" s="36">
        <f t="shared" si="0"/>
        <v>5.02</v>
      </c>
      <c r="H5" s="37">
        <v>3</v>
      </c>
      <c r="I5" s="129" t="s">
        <v>1</v>
      </c>
      <c r="J5" s="42" t="s">
        <v>316</v>
      </c>
      <c r="K5" s="38" t="s">
        <v>103</v>
      </c>
      <c r="L5" s="39">
        <v>3</v>
      </c>
      <c r="M5" s="40">
        <v>3</v>
      </c>
      <c r="N5" s="36">
        <f t="shared" si="1"/>
        <v>6.03</v>
      </c>
      <c r="O5" s="37">
        <v>3</v>
      </c>
      <c r="P5" s="129" t="s">
        <v>1</v>
      </c>
      <c r="Q5" s="42" t="s">
        <v>331</v>
      </c>
      <c r="R5" s="38" t="s">
        <v>103</v>
      </c>
      <c r="S5" s="39">
        <v>2</v>
      </c>
      <c r="T5" s="40">
        <v>3</v>
      </c>
      <c r="U5" s="36">
        <f t="shared" si="2"/>
        <v>5</v>
      </c>
    </row>
    <row r="6" spans="1:21" s="6" customFormat="1" ht="15" customHeight="1">
      <c r="A6" s="37">
        <v>4</v>
      </c>
      <c r="B6" s="129" t="s">
        <v>1</v>
      </c>
      <c r="C6" s="42" t="s">
        <v>321</v>
      </c>
      <c r="D6" s="38" t="s">
        <v>103</v>
      </c>
      <c r="E6" s="39">
        <v>1</v>
      </c>
      <c r="F6" s="40">
        <v>5</v>
      </c>
      <c r="G6" s="36">
        <f t="shared" si="0"/>
        <v>6.01</v>
      </c>
      <c r="H6" s="37">
        <v>4</v>
      </c>
      <c r="I6" s="3" t="s">
        <v>11</v>
      </c>
      <c r="J6" s="42" t="s">
        <v>314</v>
      </c>
      <c r="K6" s="38" t="s">
        <v>27</v>
      </c>
      <c r="L6" s="49">
        <v>5</v>
      </c>
      <c r="M6" s="50">
        <v>4</v>
      </c>
      <c r="N6" s="36">
        <f t="shared" si="1"/>
        <v>9.04</v>
      </c>
      <c r="O6" s="37">
        <v>4</v>
      </c>
      <c r="P6" s="5" t="s">
        <v>6</v>
      </c>
      <c r="Q6" s="42" t="s">
        <v>335</v>
      </c>
      <c r="R6" s="38" t="s">
        <v>26</v>
      </c>
      <c r="S6" s="49">
        <v>5</v>
      </c>
      <c r="T6" s="50">
        <v>4</v>
      </c>
      <c r="U6" s="36">
        <f t="shared" si="2"/>
        <v>9</v>
      </c>
    </row>
    <row r="7" spans="1:21" s="6" customFormat="1" ht="15" customHeight="1">
      <c r="A7" s="37">
        <v>5</v>
      </c>
      <c r="B7" s="2" t="s">
        <v>17</v>
      </c>
      <c r="C7" s="1" t="s">
        <v>136</v>
      </c>
      <c r="D7" s="38" t="s">
        <v>25</v>
      </c>
      <c r="E7" s="39">
        <v>5</v>
      </c>
      <c r="F7" s="40">
        <v>4</v>
      </c>
      <c r="G7" s="36">
        <f t="shared" si="0"/>
        <v>9.04</v>
      </c>
      <c r="H7" s="37">
        <v>5</v>
      </c>
      <c r="I7" s="5" t="s">
        <v>6</v>
      </c>
      <c r="J7" s="1" t="s">
        <v>320</v>
      </c>
      <c r="K7" s="38" t="s">
        <v>26</v>
      </c>
      <c r="L7" s="49">
        <v>4</v>
      </c>
      <c r="M7" s="50">
        <v>5</v>
      </c>
      <c r="N7" s="36">
        <f t="shared" si="1"/>
        <v>9.04</v>
      </c>
      <c r="O7" s="37">
        <v>5</v>
      </c>
      <c r="P7" s="128" t="s">
        <v>102</v>
      </c>
      <c r="Q7" s="141" t="s">
        <v>332</v>
      </c>
      <c r="R7" s="38" t="s">
        <v>286</v>
      </c>
      <c r="S7" s="39">
        <v>6</v>
      </c>
      <c r="T7" s="40">
        <v>5</v>
      </c>
      <c r="U7" s="36">
        <f t="shared" si="2"/>
        <v>11</v>
      </c>
    </row>
    <row r="8" spans="1:21" s="6" customFormat="1" ht="15" customHeight="1">
      <c r="A8" s="37">
        <v>6</v>
      </c>
      <c r="B8" s="137" t="s">
        <v>91</v>
      </c>
      <c r="C8" s="48" t="s">
        <v>328</v>
      </c>
      <c r="D8" s="38" t="s">
        <v>24</v>
      </c>
      <c r="E8" s="39">
        <v>6</v>
      </c>
      <c r="F8" s="40">
        <v>6</v>
      </c>
      <c r="G8" s="36">
        <f t="shared" si="0"/>
        <v>12.06</v>
      </c>
      <c r="H8" s="37">
        <v>6</v>
      </c>
      <c r="I8" s="139" t="s">
        <v>111</v>
      </c>
      <c r="J8" s="48" t="s">
        <v>315</v>
      </c>
      <c r="K8" s="38" t="s">
        <v>112</v>
      </c>
      <c r="L8" s="49">
        <v>7</v>
      </c>
      <c r="M8" s="50">
        <v>6</v>
      </c>
      <c r="N8" s="36">
        <f t="shared" si="1"/>
        <v>13.06</v>
      </c>
      <c r="O8" s="37">
        <v>6</v>
      </c>
      <c r="P8" s="137" t="s">
        <v>91</v>
      </c>
      <c r="Q8" s="48" t="s">
        <v>337</v>
      </c>
      <c r="R8" s="38" t="s">
        <v>24</v>
      </c>
      <c r="S8" s="39">
        <v>4</v>
      </c>
      <c r="T8" s="40">
        <v>8</v>
      </c>
      <c r="U8" s="36">
        <f t="shared" si="2"/>
        <v>12</v>
      </c>
    </row>
    <row r="9" spans="1:21" s="6" customFormat="1" ht="15" customHeight="1">
      <c r="A9" s="37">
        <v>7</v>
      </c>
      <c r="B9" s="41" t="s">
        <v>50</v>
      </c>
      <c r="C9" s="1" t="s">
        <v>326</v>
      </c>
      <c r="D9" s="38" t="s">
        <v>285</v>
      </c>
      <c r="E9" s="39">
        <v>8</v>
      </c>
      <c r="F9" s="40">
        <v>7</v>
      </c>
      <c r="G9" s="36">
        <f t="shared" si="0"/>
        <v>15.07</v>
      </c>
      <c r="H9" s="37">
        <v>7</v>
      </c>
      <c r="I9" s="130" t="s">
        <v>105</v>
      </c>
      <c r="J9" s="1" t="s">
        <v>318</v>
      </c>
      <c r="K9" s="38" t="s">
        <v>23</v>
      </c>
      <c r="L9" s="49">
        <v>8</v>
      </c>
      <c r="M9" s="50">
        <v>7</v>
      </c>
      <c r="N9" s="36">
        <f t="shared" si="1"/>
        <v>15.07</v>
      </c>
      <c r="O9" s="37">
        <v>7</v>
      </c>
      <c r="P9" s="2" t="s">
        <v>17</v>
      </c>
      <c r="Q9" s="1" t="s">
        <v>334</v>
      </c>
      <c r="R9" s="38" t="s">
        <v>25</v>
      </c>
      <c r="S9" s="39">
        <v>7</v>
      </c>
      <c r="T9" s="40">
        <v>7</v>
      </c>
      <c r="U9" s="36">
        <f t="shared" si="2"/>
        <v>14</v>
      </c>
    </row>
    <row r="10" spans="1:21" s="6" customFormat="1" ht="15" customHeight="1">
      <c r="A10" s="37">
        <v>8</v>
      </c>
      <c r="B10" s="139" t="s">
        <v>111</v>
      </c>
      <c r="C10" s="48" t="s">
        <v>327</v>
      </c>
      <c r="D10" s="38" t="s">
        <v>112</v>
      </c>
      <c r="E10" s="140">
        <v>7</v>
      </c>
      <c r="F10" s="50">
        <v>8</v>
      </c>
      <c r="G10" s="36">
        <f t="shared" si="0"/>
        <v>15.07</v>
      </c>
      <c r="H10" s="37">
        <v>8</v>
      </c>
      <c r="I10" s="2" t="s">
        <v>17</v>
      </c>
      <c r="J10" s="48" t="s">
        <v>319</v>
      </c>
      <c r="K10" s="38" t="s">
        <v>25</v>
      </c>
      <c r="L10" s="142">
        <v>6</v>
      </c>
      <c r="M10" s="167">
        <v>11</v>
      </c>
      <c r="N10" s="36">
        <f t="shared" si="1"/>
        <v>17.06</v>
      </c>
      <c r="O10" s="37">
        <v>8</v>
      </c>
      <c r="P10" s="130" t="s">
        <v>105</v>
      </c>
      <c r="Q10" s="48" t="s">
        <v>295</v>
      </c>
      <c r="R10" s="38" t="s">
        <v>23</v>
      </c>
      <c r="S10" s="140">
        <v>8</v>
      </c>
      <c r="T10" s="50">
        <v>6</v>
      </c>
      <c r="U10" s="36">
        <f t="shared" si="2"/>
        <v>14</v>
      </c>
    </row>
    <row r="11" spans="1:21" s="6" customFormat="1" ht="15" customHeight="1">
      <c r="A11" s="37">
        <v>9</v>
      </c>
      <c r="B11" s="3" t="s">
        <v>11</v>
      </c>
      <c r="C11" s="48" t="s">
        <v>324</v>
      </c>
      <c r="D11" s="38" t="s">
        <v>27</v>
      </c>
      <c r="E11" s="140">
        <v>9</v>
      </c>
      <c r="F11" s="50">
        <v>9</v>
      </c>
      <c r="G11" s="36">
        <f t="shared" si="0"/>
        <v>18.09</v>
      </c>
      <c r="H11" s="37">
        <v>9</v>
      </c>
      <c r="I11" s="137" t="s">
        <v>91</v>
      </c>
      <c r="J11" s="48" t="s">
        <v>220</v>
      </c>
      <c r="K11" s="38" t="s">
        <v>24</v>
      </c>
      <c r="L11" s="142">
        <v>9</v>
      </c>
      <c r="M11" s="167">
        <v>11</v>
      </c>
      <c r="N11" s="36">
        <f t="shared" si="1"/>
        <v>20.09</v>
      </c>
      <c r="O11" s="37">
        <v>9</v>
      </c>
      <c r="P11" s="3" t="s">
        <v>11</v>
      </c>
      <c r="Q11" s="48" t="s">
        <v>333</v>
      </c>
      <c r="R11" s="38" t="s">
        <v>27</v>
      </c>
      <c r="S11" s="140">
        <v>9</v>
      </c>
      <c r="T11" s="170">
        <v>11</v>
      </c>
      <c r="U11" s="36">
        <f t="shared" si="2"/>
        <v>20</v>
      </c>
    </row>
    <row r="12" spans="1:21" s="6" customFormat="1" ht="15" customHeight="1">
      <c r="A12" s="37">
        <v>10</v>
      </c>
      <c r="B12" s="130" t="s">
        <v>105</v>
      </c>
      <c r="C12" s="1" t="s">
        <v>340</v>
      </c>
      <c r="D12" s="38" t="s">
        <v>23</v>
      </c>
      <c r="E12" s="140">
        <v>10</v>
      </c>
      <c r="F12" s="170">
        <v>11</v>
      </c>
      <c r="G12" s="36">
        <f t="shared" si="0"/>
        <v>21.1</v>
      </c>
      <c r="H12" s="37">
        <v>10</v>
      </c>
      <c r="I12" s="41" t="s">
        <v>50</v>
      </c>
      <c r="J12" s="1" t="s">
        <v>317</v>
      </c>
      <c r="K12" s="38" t="s">
        <v>285</v>
      </c>
      <c r="L12" s="142">
        <v>11</v>
      </c>
      <c r="M12" s="170">
        <v>11</v>
      </c>
      <c r="N12" s="36">
        <f t="shared" si="1"/>
        <v>22.11</v>
      </c>
      <c r="O12" s="37">
        <v>10</v>
      </c>
      <c r="P12" s="139" t="s">
        <v>111</v>
      </c>
      <c r="Q12" s="1"/>
      <c r="R12" s="38" t="s">
        <v>112</v>
      </c>
      <c r="S12" s="159">
        <v>11</v>
      </c>
      <c r="T12" s="170">
        <v>11</v>
      </c>
      <c r="U12" s="36">
        <f t="shared" si="2"/>
        <v>22</v>
      </c>
    </row>
    <row r="13" spans="1:21" s="6" customFormat="1" ht="15" customHeight="1">
      <c r="A13" s="37">
        <v>11</v>
      </c>
      <c r="B13" s="156" t="s">
        <v>108</v>
      </c>
      <c r="C13" s="168"/>
      <c r="D13" s="38" t="s">
        <v>262</v>
      </c>
      <c r="E13" s="224">
        <v>14</v>
      </c>
      <c r="F13" s="192">
        <v>14</v>
      </c>
      <c r="G13" s="36">
        <f t="shared" si="0"/>
        <v>28.14</v>
      </c>
      <c r="H13" s="37">
        <v>11</v>
      </c>
      <c r="I13" s="156" t="s">
        <v>108</v>
      </c>
      <c r="J13" s="168"/>
      <c r="K13" s="38" t="s">
        <v>262</v>
      </c>
      <c r="L13" s="224">
        <v>14</v>
      </c>
      <c r="M13" s="192">
        <v>14</v>
      </c>
      <c r="N13" s="36">
        <f t="shared" si="1"/>
        <v>28.14</v>
      </c>
      <c r="O13" s="37">
        <v>11</v>
      </c>
      <c r="P13" s="156" t="s">
        <v>108</v>
      </c>
      <c r="Q13" s="168"/>
      <c r="R13" s="38" t="s">
        <v>262</v>
      </c>
      <c r="S13" s="224">
        <v>14</v>
      </c>
      <c r="T13" s="192">
        <v>14</v>
      </c>
      <c r="U13" s="36">
        <f t="shared" si="2"/>
        <v>28</v>
      </c>
    </row>
    <row r="14" spans="1:21" s="6" customFormat="1" ht="15" customHeight="1">
      <c r="A14" s="43">
        <v>12</v>
      </c>
      <c r="B14" s="158" t="s">
        <v>109</v>
      </c>
      <c r="C14" s="44"/>
      <c r="D14" s="45" t="s">
        <v>261</v>
      </c>
      <c r="E14" s="144">
        <v>14</v>
      </c>
      <c r="F14" s="193">
        <v>14</v>
      </c>
      <c r="G14" s="36">
        <f t="shared" si="0"/>
        <v>28.14</v>
      </c>
      <c r="H14" s="43">
        <v>12</v>
      </c>
      <c r="I14" s="158" t="s">
        <v>109</v>
      </c>
      <c r="J14" s="44"/>
      <c r="K14" s="45" t="s">
        <v>261</v>
      </c>
      <c r="L14" s="144">
        <v>14</v>
      </c>
      <c r="M14" s="193">
        <v>14</v>
      </c>
      <c r="N14" s="36">
        <f t="shared" si="1"/>
        <v>28.14</v>
      </c>
      <c r="O14" s="43">
        <v>12</v>
      </c>
      <c r="P14" s="158" t="s">
        <v>109</v>
      </c>
      <c r="Q14" s="44"/>
      <c r="R14" s="45" t="s">
        <v>261</v>
      </c>
      <c r="S14" s="144">
        <v>14</v>
      </c>
      <c r="T14" s="193">
        <v>14</v>
      </c>
      <c r="U14" s="36">
        <f t="shared" si="2"/>
        <v>28</v>
      </c>
    </row>
  </sheetData>
  <conditionalFormatting sqref="S3:T14 E3:F14 L3:M14">
    <cfRule type="cellIs" priority="1" dxfId="0" operator="equal" stopIfTrue="1">
      <formula>1</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14"/>
  <sheetViews>
    <sheetView workbookViewId="0" topLeftCell="A1">
      <selection activeCell="C50" sqref="C50"/>
    </sheetView>
  </sheetViews>
  <sheetFormatPr defaultColWidth="9.140625" defaultRowHeight="12.75"/>
  <cols>
    <col min="1" max="1" width="3.140625" style="0" customWidth="1"/>
    <col min="2" max="2" width="6.57421875" style="0" bestFit="1" customWidth="1"/>
    <col min="3" max="3" width="28.00390625" style="0" bestFit="1" customWidth="1"/>
    <col min="4" max="4" width="3.7109375" style="46" bestFit="1" customWidth="1"/>
    <col min="5" max="6" width="3.7109375" style="46" customWidth="1"/>
    <col min="7" max="7" width="3.28125" style="0" bestFit="1" customWidth="1"/>
    <col min="8" max="8" width="2.7109375" style="0" customWidth="1"/>
    <col min="9" max="9" width="6.57421875" style="0" bestFit="1" customWidth="1"/>
    <col min="10" max="10" width="29.00390625" style="0" bestFit="1" customWidth="1"/>
    <col min="11" max="11" width="3.7109375" style="0" customWidth="1"/>
    <col min="12" max="13" width="3.7109375" style="46" customWidth="1"/>
    <col min="14" max="14" width="3.28125" style="0" bestFit="1" customWidth="1"/>
    <col min="15" max="15" width="2.7109375" style="0" customWidth="1"/>
    <col min="16" max="16" width="6.57421875" style="0" bestFit="1" customWidth="1"/>
    <col min="17" max="17" width="27.00390625" style="0" bestFit="1" customWidth="1"/>
    <col min="18" max="18" width="3.7109375" style="0" customWidth="1"/>
    <col min="19" max="20" width="3.7109375" style="46" customWidth="1"/>
    <col min="21" max="21" width="3.28125" style="0" bestFit="1" customWidth="1"/>
  </cols>
  <sheetData>
    <row r="1" ht="12.75">
      <c r="Q1" t="s">
        <v>287</v>
      </c>
    </row>
    <row r="2" spans="1:21" s="32" customFormat="1" ht="12.75">
      <c r="A2" s="25" t="s">
        <v>44</v>
      </c>
      <c r="B2" s="26"/>
      <c r="C2" s="27" t="s">
        <v>47</v>
      </c>
      <c r="D2" s="28"/>
      <c r="E2" s="29" t="s">
        <v>30</v>
      </c>
      <c r="F2" s="28"/>
      <c r="G2" s="30"/>
      <c r="H2" s="31" t="s">
        <v>46</v>
      </c>
      <c r="I2" s="26"/>
      <c r="J2" s="27" t="s">
        <v>45</v>
      </c>
      <c r="K2" s="28"/>
      <c r="L2" s="29" t="s">
        <v>30</v>
      </c>
      <c r="M2" s="28"/>
      <c r="N2" s="30"/>
      <c r="O2" s="31" t="s">
        <v>48</v>
      </c>
      <c r="P2" s="26"/>
      <c r="Q2" s="27" t="s">
        <v>49</v>
      </c>
      <c r="R2" s="28"/>
      <c r="S2" s="29" t="s">
        <v>30</v>
      </c>
      <c r="T2" s="28"/>
      <c r="U2" s="30"/>
    </row>
    <row r="3" spans="1:21" s="6" customFormat="1" ht="15" customHeight="1">
      <c r="A3" s="33">
        <v>1</v>
      </c>
      <c r="B3" s="128" t="s">
        <v>102</v>
      </c>
      <c r="C3" s="141" t="s">
        <v>291</v>
      </c>
      <c r="D3" s="38" t="s">
        <v>285</v>
      </c>
      <c r="E3" s="34">
        <v>3</v>
      </c>
      <c r="F3" s="35">
        <v>1</v>
      </c>
      <c r="G3" s="36">
        <f aca="true" t="shared" si="0" ref="G3:G14">SUM(E3:F3)+MIN(E3:F3)/100</f>
        <v>4.01</v>
      </c>
      <c r="H3" s="33">
        <v>1</v>
      </c>
      <c r="I3" s="4" t="s">
        <v>51</v>
      </c>
      <c r="J3" s="1" t="s">
        <v>300</v>
      </c>
      <c r="K3" s="38" t="s">
        <v>103</v>
      </c>
      <c r="L3" s="34">
        <v>1</v>
      </c>
      <c r="M3" s="35">
        <v>4</v>
      </c>
      <c r="N3" s="36">
        <f aca="true" t="shared" si="1" ref="N3:N14">SUM(L3:M3)+MIN(L3:M3)/100</f>
        <v>5.01</v>
      </c>
      <c r="O3" s="33">
        <v>1</v>
      </c>
      <c r="P3" s="128" t="s">
        <v>102</v>
      </c>
      <c r="Q3" s="141"/>
      <c r="R3" s="38" t="s">
        <v>285</v>
      </c>
      <c r="S3" s="34"/>
      <c r="T3" s="101"/>
      <c r="U3" s="36">
        <f aca="true" t="shared" si="2" ref="U3:U14">SUM(S3:T3)</f>
        <v>0</v>
      </c>
    </row>
    <row r="4" spans="1:21" s="6" customFormat="1" ht="15" customHeight="1">
      <c r="A4" s="37">
        <v>2</v>
      </c>
      <c r="B4" s="158" t="s">
        <v>109</v>
      </c>
      <c r="C4" s="1" t="s">
        <v>269</v>
      </c>
      <c r="D4" s="38" t="s">
        <v>262</v>
      </c>
      <c r="E4" s="49">
        <v>2</v>
      </c>
      <c r="F4" s="50">
        <v>3</v>
      </c>
      <c r="G4" s="36">
        <f t="shared" si="0"/>
        <v>5.02</v>
      </c>
      <c r="H4" s="37">
        <v>2</v>
      </c>
      <c r="I4" s="128" t="s">
        <v>102</v>
      </c>
      <c r="J4" s="141" t="s">
        <v>297</v>
      </c>
      <c r="K4" s="38" t="s">
        <v>285</v>
      </c>
      <c r="L4" s="39">
        <v>2</v>
      </c>
      <c r="M4" s="40">
        <v>3</v>
      </c>
      <c r="N4" s="36">
        <f t="shared" si="1"/>
        <v>5.02</v>
      </c>
      <c r="O4" s="37">
        <v>2</v>
      </c>
      <c r="P4" s="129" t="s">
        <v>1</v>
      </c>
      <c r="Q4" s="1"/>
      <c r="R4" s="38" t="s">
        <v>28</v>
      </c>
      <c r="S4" s="39"/>
      <c r="T4" s="50"/>
      <c r="U4" s="36">
        <f t="shared" si="2"/>
        <v>0</v>
      </c>
    </row>
    <row r="5" spans="1:21" s="6" customFormat="1" ht="15" customHeight="1">
      <c r="A5" s="37">
        <v>3</v>
      </c>
      <c r="B5" s="139" t="s">
        <v>111</v>
      </c>
      <c r="C5" s="42" t="s">
        <v>310</v>
      </c>
      <c r="D5" s="38" t="s">
        <v>112</v>
      </c>
      <c r="E5" s="49">
        <v>8</v>
      </c>
      <c r="F5" s="50">
        <v>2</v>
      </c>
      <c r="G5" s="36">
        <f t="shared" si="0"/>
        <v>10.02</v>
      </c>
      <c r="H5" s="37">
        <v>3</v>
      </c>
      <c r="I5" s="3" t="s">
        <v>11</v>
      </c>
      <c r="J5" s="42" t="s">
        <v>304</v>
      </c>
      <c r="K5" s="38" t="s">
        <v>26</v>
      </c>
      <c r="L5" s="49">
        <v>3</v>
      </c>
      <c r="M5" s="50">
        <v>2</v>
      </c>
      <c r="N5" s="36">
        <f t="shared" si="1"/>
        <v>5.02</v>
      </c>
      <c r="O5" s="37">
        <v>3</v>
      </c>
      <c r="P5" s="5" t="s">
        <v>6</v>
      </c>
      <c r="Q5" s="42"/>
      <c r="R5" s="38" t="s">
        <v>25</v>
      </c>
      <c r="S5" s="39"/>
      <c r="T5" s="40"/>
      <c r="U5" s="36">
        <f t="shared" si="2"/>
        <v>0</v>
      </c>
    </row>
    <row r="6" spans="1:21" s="6" customFormat="1" ht="15" customHeight="1">
      <c r="A6" s="37">
        <v>4</v>
      </c>
      <c r="B6" s="137" t="s">
        <v>91</v>
      </c>
      <c r="C6" s="42" t="s">
        <v>43</v>
      </c>
      <c r="D6" s="38" t="s">
        <v>23</v>
      </c>
      <c r="E6" s="49">
        <v>6</v>
      </c>
      <c r="F6" s="50">
        <v>4</v>
      </c>
      <c r="G6" s="36">
        <f t="shared" si="0"/>
        <v>10.04</v>
      </c>
      <c r="H6" s="37">
        <v>4</v>
      </c>
      <c r="I6" s="2" t="s">
        <v>17</v>
      </c>
      <c r="J6" s="42" t="s">
        <v>301</v>
      </c>
      <c r="K6" s="38" t="s">
        <v>24</v>
      </c>
      <c r="L6" s="39">
        <v>7</v>
      </c>
      <c r="M6" s="40">
        <v>1</v>
      </c>
      <c r="N6" s="36">
        <f t="shared" si="1"/>
        <v>8.01</v>
      </c>
      <c r="O6" s="37">
        <v>4</v>
      </c>
      <c r="P6" s="4" t="s">
        <v>51</v>
      </c>
      <c r="Q6" s="42"/>
      <c r="R6" s="38" t="s">
        <v>103</v>
      </c>
      <c r="S6" s="39"/>
      <c r="T6" s="40"/>
      <c r="U6" s="36">
        <f t="shared" si="2"/>
        <v>0</v>
      </c>
    </row>
    <row r="7" spans="1:21" s="6" customFormat="1" ht="15" customHeight="1">
      <c r="A7" s="37">
        <v>5</v>
      </c>
      <c r="B7" s="129" t="s">
        <v>1</v>
      </c>
      <c r="C7" s="141" t="s">
        <v>289</v>
      </c>
      <c r="D7" s="38" t="s">
        <v>28</v>
      </c>
      <c r="E7" s="39">
        <v>5</v>
      </c>
      <c r="F7" s="40">
        <v>6</v>
      </c>
      <c r="G7" s="36">
        <f t="shared" si="0"/>
        <v>11.05</v>
      </c>
      <c r="H7" s="37">
        <v>5</v>
      </c>
      <c r="I7" s="156" t="s">
        <v>108</v>
      </c>
      <c r="J7" s="141" t="s">
        <v>292</v>
      </c>
      <c r="K7" s="38" t="s">
        <v>262</v>
      </c>
      <c r="L7" s="39">
        <v>4</v>
      </c>
      <c r="M7" s="40">
        <v>5</v>
      </c>
      <c r="N7" s="36">
        <f t="shared" si="1"/>
        <v>9.04</v>
      </c>
      <c r="O7" s="37">
        <v>5</v>
      </c>
      <c r="P7" s="158" t="s">
        <v>109</v>
      </c>
      <c r="Q7" s="42"/>
      <c r="R7" s="38" t="s">
        <v>261</v>
      </c>
      <c r="S7" s="49"/>
      <c r="T7" s="40"/>
      <c r="U7" s="36">
        <f t="shared" si="2"/>
        <v>0</v>
      </c>
    </row>
    <row r="8" spans="1:21" s="6" customFormat="1" ht="15" customHeight="1">
      <c r="A8" s="37">
        <v>6</v>
      </c>
      <c r="B8" s="2" t="s">
        <v>17</v>
      </c>
      <c r="C8" s="48" t="s">
        <v>294</v>
      </c>
      <c r="D8" s="38" t="s">
        <v>24</v>
      </c>
      <c r="E8" s="49">
        <v>4</v>
      </c>
      <c r="F8" s="50">
        <v>8</v>
      </c>
      <c r="G8" s="36">
        <f t="shared" si="0"/>
        <v>12.04</v>
      </c>
      <c r="H8" s="37">
        <v>6</v>
      </c>
      <c r="I8" s="130" t="s">
        <v>105</v>
      </c>
      <c r="J8" s="48" t="s">
        <v>303</v>
      </c>
      <c r="K8" s="38" t="s">
        <v>286</v>
      </c>
      <c r="L8" s="49">
        <v>6</v>
      </c>
      <c r="M8" s="50">
        <v>6</v>
      </c>
      <c r="N8" s="36">
        <f t="shared" si="1"/>
        <v>12.06</v>
      </c>
      <c r="O8" s="37">
        <v>6</v>
      </c>
      <c r="P8" s="2" t="s">
        <v>17</v>
      </c>
      <c r="Q8" s="48"/>
      <c r="R8" s="38" t="s">
        <v>24</v>
      </c>
      <c r="S8" s="39"/>
      <c r="T8" s="50"/>
      <c r="U8" s="36">
        <f t="shared" si="2"/>
        <v>0</v>
      </c>
    </row>
    <row r="9" spans="1:21" s="6" customFormat="1" ht="15" customHeight="1">
      <c r="A9" s="37">
        <v>7</v>
      </c>
      <c r="B9" s="3" t="s">
        <v>11</v>
      </c>
      <c r="C9" s="1" t="s">
        <v>296</v>
      </c>
      <c r="D9" s="38" t="s">
        <v>26</v>
      </c>
      <c r="E9" s="49">
        <v>9</v>
      </c>
      <c r="F9" s="50">
        <v>5</v>
      </c>
      <c r="G9" s="36">
        <f t="shared" si="0"/>
        <v>14.05</v>
      </c>
      <c r="H9" s="37">
        <v>7</v>
      </c>
      <c r="I9" s="5" t="s">
        <v>6</v>
      </c>
      <c r="J9" s="1" t="s">
        <v>299</v>
      </c>
      <c r="K9" s="38" t="s">
        <v>25</v>
      </c>
      <c r="L9" s="49">
        <v>8</v>
      </c>
      <c r="M9" s="50">
        <v>7</v>
      </c>
      <c r="N9" s="36">
        <f t="shared" si="1"/>
        <v>15.07</v>
      </c>
      <c r="O9" s="37">
        <v>7</v>
      </c>
      <c r="P9" s="41" t="s">
        <v>50</v>
      </c>
      <c r="Q9" s="1"/>
      <c r="R9" s="38" t="s">
        <v>104</v>
      </c>
      <c r="S9" s="39"/>
      <c r="T9" s="40"/>
      <c r="U9" s="36">
        <f t="shared" si="2"/>
        <v>0</v>
      </c>
    </row>
    <row r="10" spans="1:21" s="6" customFormat="1" ht="15" customHeight="1">
      <c r="A10" s="37">
        <v>8</v>
      </c>
      <c r="B10" s="5" t="s">
        <v>6</v>
      </c>
      <c r="C10" s="48" t="s">
        <v>273</v>
      </c>
      <c r="D10" s="38" t="s">
        <v>25</v>
      </c>
      <c r="E10" s="39">
        <v>7</v>
      </c>
      <c r="F10" s="40">
        <v>7</v>
      </c>
      <c r="G10" s="36">
        <f t="shared" si="0"/>
        <v>14.07</v>
      </c>
      <c r="H10" s="37">
        <v>8</v>
      </c>
      <c r="I10" s="41" t="s">
        <v>50</v>
      </c>
      <c r="J10" s="48" t="s">
        <v>302</v>
      </c>
      <c r="K10" s="38" t="s">
        <v>104</v>
      </c>
      <c r="L10" s="142">
        <v>5</v>
      </c>
      <c r="M10" s="40">
        <v>11</v>
      </c>
      <c r="N10" s="36">
        <f t="shared" si="1"/>
        <v>16.05</v>
      </c>
      <c r="O10" s="37">
        <v>8</v>
      </c>
      <c r="P10" s="156" t="s">
        <v>108</v>
      </c>
      <c r="Q10" s="168"/>
      <c r="R10" s="38" t="s">
        <v>262</v>
      </c>
      <c r="S10" s="49"/>
      <c r="T10" s="40"/>
      <c r="U10" s="36">
        <f t="shared" si="2"/>
        <v>0</v>
      </c>
    </row>
    <row r="11" spans="1:21" s="6" customFormat="1" ht="15" customHeight="1">
      <c r="A11" s="37">
        <v>9</v>
      </c>
      <c r="B11" s="4" t="s">
        <v>51</v>
      </c>
      <c r="C11" s="1" t="s">
        <v>290</v>
      </c>
      <c r="D11" s="38" t="s">
        <v>103</v>
      </c>
      <c r="E11" s="39">
        <v>1</v>
      </c>
      <c r="F11" s="219">
        <v>15</v>
      </c>
      <c r="G11" s="36">
        <f t="shared" si="0"/>
        <v>16.01</v>
      </c>
      <c r="H11" s="37"/>
      <c r="I11" s="139" t="s">
        <v>111</v>
      </c>
      <c r="J11" s="48" t="s">
        <v>307</v>
      </c>
      <c r="K11" s="38" t="s">
        <v>112</v>
      </c>
      <c r="L11" s="140">
        <v>9</v>
      </c>
      <c r="M11" s="50">
        <v>9</v>
      </c>
      <c r="N11" s="36">
        <f t="shared" si="1"/>
        <v>18.09</v>
      </c>
      <c r="O11" s="37"/>
      <c r="P11" s="130" t="s">
        <v>105</v>
      </c>
      <c r="Q11" s="48"/>
      <c r="R11" s="38" t="s">
        <v>286</v>
      </c>
      <c r="S11" s="49"/>
      <c r="T11" s="50"/>
      <c r="U11" s="36">
        <f t="shared" si="2"/>
        <v>0</v>
      </c>
    </row>
    <row r="12" spans="1:21" s="6" customFormat="1" ht="15" customHeight="1">
      <c r="A12" s="37">
        <v>10</v>
      </c>
      <c r="B12" s="41" t="s">
        <v>50</v>
      </c>
      <c r="C12" s="1" t="s">
        <v>293</v>
      </c>
      <c r="D12" s="38" t="s">
        <v>104</v>
      </c>
      <c r="E12" s="49">
        <v>10</v>
      </c>
      <c r="F12" s="50">
        <v>10</v>
      </c>
      <c r="G12" s="36">
        <f t="shared" si="0"/>
        <v>20.1</v>
      </c>
      <c r="H12" s="37"/>
      <c r="I12" s="137" t="s">
        <v>91</v>
      </c>
      <c r="J12" s="1" t="s">
        <v>305</v>
      </c>
      <c r="K12" s="38" t="s">
        <v>23</v>
      </c>
      <c r="L12" s="142">
        <v>12</v>
      </c>
      <c r="M12" s="40">
        <v>8</v>
      </c>
      <c r="N12" s="36">
        <f t="shared" si="1"/>
        <v>20.08</v>
      </c>
      <c r="O12" s="37"/>
      <c r="P12" s="3" t="s">
        <v>11</v>
      </c>
      <c r="Q12" s="1"/>
      <c r="R12" s="38" t="s">
        <v>26</v>
      </c>
      <c r="S12" s="39"/>
      <c r="T12" s="167"/>
      <c r="U12" s="36">
        <f t="shared" si="2"/>
        <v>0</v>
      </c>
    </row>
    <row r="13" spans="1:21" s="6" customFormat="1" ht="15" customHeight="1">
      <c r="A13" s="37">
        <v>11</v>
      </c>
      <c r="B13" s="156" t="s">
        <v>108</v>
      </c>
      <c r="C13" s="168" t="s">
        <v>292</v>
      </c>
      <c r="D13" s="38" t="s">
        <v>261</v>
      </c>
      <c r="E13" s="39">
        <v>11</v>
      </c>
      <c r="F13" s="40">
        <v>9</v>
      </c>
      <c r="G13" s="36">
        <f t="shared" si="0"/>
        <v>20.09</v>
      </c>
      <c r="H13" s="37">
        <v>9</v>
      </c>
      <c r="I13" s="129" t="s">
        <v>1</v>
      </c>
      <c r="J13" s="48" t="s">
        <v>298</v>
      </c>
      <c r="K13" s="38" t="s">
        <v>28</v>
      </c>
      <c r="L13" s="142">
        <v>11</v>
      </c>
      <c r="M13" s="40">
        <v>10</v>
      </c>
      <c r="N13" s="36">
        <f t="shared" si="1"/>
        <v>21.1</v>
      </c>
      <c r="O13" s="37">
        <v>9</v>
      </c>
      <c r="P13" s="137" t="s">
        <v>91</v>
      </c>
      <c r="Q13" s="48"/>
      <c r="R13" s="38" t="s">
        <v>23</v>
      </c>
      <c r="S13" s="49"/>
      <c r="T13" s="40"/>
      <c r="U13" s="36">
        <f t="shared" si="2"/>
        <v>0</v>
      </c>
    </row>
    <row r="14" spans="1:21" s="6" customFormat="1" ht="15" customHeight="1">
      <c r="A14" s="43">
        <v>12</v>
      </c>
      <c r="B14" s="130" t="s">
        <v>105</v>
      </c>
      <c r="C14" s="44" t="s">
        <v>295</v>
      </c>
      <c r="D14" s="45" t="s">
        <v>286</v>
      </c>
      <c r="E14" s="220">
        <v>13</v>
      </c>
      <c r="F14" s="162">
        <v>13</v>
      </c>
      <c r="G14" s="36">
        <f t="shared" si="0"/>
        <v>26.13</v>
      </c>
      <c r="H14" s="43">
        <v>10</v>
      </c>
      <c r="I14" s="158" t="s">
        <v>109</v>
      </c>
      <c r="J14" s="44" t="s">
        <v>269</v>
      </c>
      <c r="K14" s="45" t="s">
        <v>261</v>
      </c>
      <c r="L14" s="194">
        <v>10</v>
      </c>
      <c r="M14" s="51">
        <v>12</v>
      </c>
      <c r="N14" s="36">
        <f t="shared" si="1"/>
        <v>22.1</v>
      </c>
      <c r="O14" s="43">
        <v>10</v>
      </c>
      <c r="P14" s="139" t="s">
        <v>111</v>
      </c>
      <c r="Q14" s="44"/>
      <c r="R14" s="45" t="s">
        <v>112</v>
      </c>
      <c r="S14" s="102"/>
      <c r="T14" s="51"/>
      <c r="U14" s="36">
        <f t="shared" si="2"/>
        <v>0</v>
      </c>
    </row>
  </sheetData>
  <conditionalFormatting sqref="S3:T14 E3:F14 L3:M14">
    <cfRule type="cellIs" priority="1" dxfId="0" operator="equal" stopIfTrue="1">
      <formula>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U14"/>
  <sheetViews>
    <sheetView workbookViewId="0" topLeftCell="A1">
      <selection activeCell="F26" sqref="F26"/>
    </sheetView>
  </sheetViews>
  <sheetFormatPr defaultColWidth="9.140625" defaultRowHeight="12.75"/>
  <cols>
    <col min="1" max="1" width="3.140625" style="0" customWidth="1"/>
    <col min="2" max="2" width="6.57421875" style="0" bestFit="1" customWidth="1"/>
    <col min="3" max="3" width="26.421875" style="0" bestFit="1" customWidth="1"/>
    <col min="4" max="4" width="3.7109375" style="46" bestFit="1" customWidth="1"/>
    <col min="5" max="6" width="3.7109375" style="46" customWidth="1"/>
    <col min="7" max="7" width="3.28125" style="0" bestFit="1" customWidth="1"/>
    <col min="8" max="8" width="2.7109375" style="0" customWidth="1"/>
    <col min="9" max="9" width="6.57421875" style="0" bestFit="1" customWidth="1"/>
    <col min="10" max="10" width="29.00390625" style="0" bestFit="1" customWidth="1"/>
    <col min="11" max="11" width="3.7109375" style="0" customWidth="1"/>
    <col min="12" max="13" width="3.7109375" style="46" customWidth="1"/>
    <col min="14" max="14" width="3.28125" style="0" bestFit="1" customWidth="1"/>
    <col min="15" max="15" width="2.7109375" style="0" customWidth="1"/>
    <col min="16" max="16" width="6.57421875" style="0" bestFit="1" customWidth="1"/>
    <col min="17" max="17" width="27.00390625" style="0" bestFit="1" customWidth="1"/>
    <col min="18" max="18" width="3.7109375" style="0" customWidth="1"/>
    <col min="19" max="20" width="3.7109375" style="46" customWidth="1"/>
    <col min="21" max="21" width="3.28125" style="0" bestFit="1" customWidth="1"/>
  </cols>
  <sheetData>
    <row r="2" spans="1:21" s="32" customFormat="1" ht="12.75">
      <c r="A2" s="25" t="s">
        <v>44</v>
      </c>
      <c r="B2" s="26"/>
      <c r="C2" s="27" t="s">
        <v>49</v>
      </c>
      <c r="D2" s="28"/>
      <c r="E2" s="29" t="s">
        <v>30</v>
      </c>
      <c r="F2" s="28"/>
      <c r="G2" s="30"/>
      <c r="H2" s="31" t="s">
        <v>46</v>
      </c>
      <c r="I2" s="26"/>
      <c r="J2" s="27" t="s">
        <v>47</v>
      </c>
      <c r="K2" s="28"/>
      <c r="L2" s="29" t="s">
        <v>30</v>
      </c>
      <c r="M2" s="28"/>
      <c r="N2" s="30"/>
      <c r="O2" s="31" t="s">
        <v>48</v>
      </c>
      <c r="P2" s="26"/>
      <c r="Q2" s="27" t="s">
        <v>45</v>
      </c>
      <c r="R2" s="28"/>
      <c r="S2" s="29" t="s">
        <v>30</v>
      </c>
      <c r="T2" s="28"/>
      <c r="U2" s="30"/>
    </row>
    <row r="3" spans="1:21" s="6" customFormat="1" ht="15" customHeight="1">
      <c r="A3" s="33">
        <v>1</v>
      </c>
      <c r="B3" s="5" t="s">
        <v>6</v>
      </c>
      <c r="C3" s="52" t="s">
        <v>259</v>
      </c>
      <c r="D3" s="38" t="s">
        <v>23</v>
      </c>
      <c r="E3" s="34">
        <v>1</v>
      </c>
      <c r="F3" s="35">
        <v>2</v>
      </c>
      <c r="G3" s="36">
        <f aca="true" t="shared" si="0" ref="G3:G14">SUM(E3:F3)+MIN(E3:F3)/100</f>
        <v>3.01</v>
      </c>
      <c r="H3" s="33">
        <v>1</v>
      </c>
      <c r="I3" s="156" t="s">
        <v>108</v>
      </c>
      <c r="J3" s="42" t="s">
        <v>278</v>
      </c>
      <c r="K3" s="38" t="s">
        <v>262</v>
      </c>
      <c r="L3" s="34">
        <v>1</v>
      </c>
      <c r="M3" s="35">
        <v>3</v>
      </c>
      <c r="N3" s="36">
        <f aca="true" t="shared" si="1" ref="N3:N14">SUM(L3:M3)+MIN(L3:M3)/100</f>
        <v>4.01</v>
      </c>
      <c r="O3" s="33">
        <v>1</v>
      </c>
      <c r="P3" s="128" t="s">
        <v>102</v>
      </c>
      <c r="Q3" s="141" t="s">
        <v>115</v>
      </c>
      <c r="R3" s="38" t="s">
        <v>103</v>
      </c>
      <c r="S3" s="34">
        <v>1</v>
      </c>
      <c r="T3" s="101">
        <v>1</v>
      </c>
      <c r="U3" s="36">
        <f aca="true" t="shared" si="2" ref="U3:U14">SUM(S3:T3)</f>
        <v>2</v>
      </c>
    </row>
    <row r="4" spans="1:21" s="6" customFormat="1" ht="15" customHeight="1">
      <c r="A4" s="37">
        <v>2</v>
      </c>
      <c r="B4" s="158" t="s">
        <v>109</v>
      </c>
      <c r="C4" s="1" t="s">
        <v>269</v>
      </c>
      <c r="D4" s="38" t="s">
        <v>261</v>
      </c>
      <c r="E4" s="39">
        <v>5</v>
      </c>
      <c r="F4" s="40">
        <v>1</v>
      </c>
      <c r="G4" s="36">
        <f t="shared" si="0"/>
        <v>6.01</v>
      </c>
      <c r="H4" s="37">
        <v>2</v>
      </c>
      <c r="I4" s="128" t="s">
        <v>102</v>
      </c>
      <c r="J4" s="1" t="s">
        <v>155</v>
      </c>
      <c r="K4" s="38" t="s">
        <v>103</v>
      </c>
      <c r="L4" s="39">
        <v>2</v>
      </c>
      <c r="M4" s="40">
        <v>2</v>
      </c>
      <c r="N4" s="36">
        <f t="shared" si="1"/>
        <v>4.02</v>
      </c>
      <c r="O4" s="37">
        <v>2</v>
      </c>
      <c r="P4" s="129" t="s">
        <v>1</v>
      </c>
      <c r="Q4" s="1" t="s">
        <v>210</v>
      </c>
      <c r="R4" s="38" t="s">
        <v>26</v>
      </c>
      <c r="S4" s="39">
        <v>3</v>
      </c>
      <c r="T4" s="50">
        <v>2</v>
      </c>
      <c r="U4" s="36">
        <f t="shared" si="2"/>
        <v>5</v>
      </c>
    </row>
    <row r="5" spans="1:21" s="6" customFormat="1" ht="15" customHeight="1">
      <c r="A5" s="37">
        <v>3</v>
      </c>
      <c r="B5" s="128" t="s">
        <v>102</v>
      </c>
      <c r="C5" s="1" t="s">
        <v>151</v>
      </c>
      <c r="D5" s="38" t="s">
        <v>103</v>
      </c>
      <c r="E5" s="39">
        <v>2</v>
      </c>
      <c r="F5" s="40">
        <v>4</v>
      </c>
      <c r="G5" s="36">
        <f t="shared" si="0"/>
        <v>6.02</v>
      </c>
      <c r="H5" s="37">
        <v>3</v>
      </c>
      <c r="I5" s="158" t="s">
        <v>109</v>
      </c>
      <c r="J5" s="1" t="s">
        <v>269</v>
      </c>
      <c r="K5" s="38" t="s">
        <v>261</v>
      </c>
      <c r="L5" s="49">
        <v>4</v>
      </c>
      <c r="M5" s="50">
        <v>1</v>
      </c>
      <c r="N5" s="36">
        <f t="shared" si="1"/>
        <v>5.01</v>
      </c>
      <c r="O5" s="37">
        <v>3</v>
      </c>
      <c r="P5" s="5" t="s">
        <v>6</v>
      </c>
      <c r="Q5" s="42" t="s">
        <v>273</v>
      </c>
      <c r="R5" s="38" t="s">
        <v>23</v>
      </c>
      <c r="S5" s="39">
        <v>2</v>
      </c>
      <c r="T5" s="40">
        <v>4</v>
      </c>
      <c r="U5" s="36">
        <f t="shared" si="2"/>
        <v>6</v>
      </c>
    </row>
    <row r="6" spans="1:21" s="6" customFormat="1" ht="15" customHeight="1">
      <c r="A6" s="37">
        <v>4</v>
      </c>
      <c r="B6" s="139" t="s">
        <v>111</v>
      </c>
      <c r="C6" s="42" t="s">
        <v>276</v>
      </c>
      <c r="D6" s="38" t="s">
        <v>112</v>
      </c>
      <c r="E6" s="39">
        <v>6</v>
      </c>
      <c r="F6" s="40">
        <v>5</v>
      </c>
      <c r="G6" s="36">
        <f t="shared" si="0"/>
        <v>11.05</v>
      </c>
      <c r="H6" s="37">
        <v>4</v>
      </c>
      <c r="I6" s="4" t="s">
        <v>51</v>
      </c>
      <c r="J6" s="141" t="s">
        <v>270</v>
      </c>
      <c r="K6" s="38" t="s">
        <v>27</v>
      </c>
      <c r="L6" s="39">
        <v>3</v>
      </c>
      <c r="M6" s="40">
        <v>4</v>
      </c>
      <c r="N6" s="36">
        <f t="shared" si="1"/>
        <v>7.03</v>
      </c>
      <c r="O6" s="37">
        <v>4</v>
      </c>
      <c r="P6" s="4" t="s">
        <v>51</v>
      </c>
      <c r="Q6" s="42" t="s">
        <v>122</v>
      </c>
      <c r="R6" s="38" t="s">
        <v>27</v>
      </c>
      <c r="S6" s="39">
        <v>5</v>
      </c>
      <c r="T6" s="40">
        <v>3</v>
      </c>
      <c r="U6" s="36">
        <f t="shared" si="2"/>
        <v>8</v>
      </c>
    </row>
    <row r="7" spans="1:21" s="6" customFormat="1" ht="15" customHeight="1">
      <c r="A7" s="37">
        <v>5</v>
      </c>
      <c r="B7" s="41" t="s">
        <v>50</v>
      </c>
      <c r="C7" s="48" t="s">
        <v>260</v>
      </c>
      <c r="D7" s="38" t="s">
        <v>28</v>
      </c>
      <c r="E7" s="49">
        <v>7</v>
      </c>
      <c r="F7" s="50">
        <v>5</v>
      </c>
      <c r="G7" s="36">
        <f t="shared" si="0"/>
        <v>12.05</v>
      </c>
      <c r="H7" s="37">
        <v>5</v>
      </c>
      <c r="I7" s="41" t="s">
        <v>50</v>
      </c>
      <c r="J7" s="141" t="s">
        <v>277</v>
      </c>
      <c r="K7" s="38" t="s">
        <v>28</v>
      </c>
      <c r="L7" s="49">
        <v>9</v>
      </c>
      <c r="M7" s="50">
        <v>5</v>
      </c>
      <c r="N7" s="36">
        <f t="shared" si="1"/>
        <v>14.05</v>
      </c>
      <c r="O7" s="37">
        <v>5</v>
      </c>
      <c r="P7" s="158" t="s">
        <v>109</v>
      </c>
      <c r="Q7" s="42" t="s">
        <v>269</v>
      </c>
      <c r="R7" s="38" t="s">
        <v>261</v>
      </c>
      <c r="S7" s="49">
        <v>4</v>
      </c>
      <c r="T7" s="40">
        <v>5</v>
      </c>
      <c r="U7" s="36">
        <f t="shared" si="2"/>
        <v>9</v>
      </c>
    </row>
    <row r="8" spans="1:21" s="6" customFormat="1" ht="15" customHeight="1">
      <c r="A8" s="37">
        <v>6</v>
      </c>
      <c r="B8" s="156" t="s">
        <v>108</v>
      </c>
      <c r="C8" s="48" t="s">
        <v>174</v>
      </c>
      <c r="D8" s="38" t="s">
        <v>262</v>
      </c>
      <c r="E8" s="49">
        <v>10</v>
      </c>
      <c r="F8" s="50">
        <v>3</v>
      </c>
      <c r="G8" s="36">
        <f t="shared" si="0"/>
        <v>13.03</v>
      </c>
      <c r="H8" s="37">
        <v>6</v>
      </c>
      <c r="I8" s="5" t="s">
        <v>6</v>
      </c>
      <c r="J8" s="141" t="s">
        <v>281</v>
      </c>
      <c r="K8" s="38" t="s">
        <v>23</v>
      </c>
      <c r="L8" s="39">
        <v>6</v>
      </c>
      <c r="M8" s="40">
        <v>9</v>
      </c>
      <c r="N8" s="36">
        <f t="shared" si="1"/>
        <v>15.06</v>
      </c>
      <c r="O8" s="37">
        <v>6</v>
      </c>
      <c r="P8" s="2" t="s">
        <v>17</v>
      </c>
      <c r="Q8" s="48" t="s">
        <v>136</v>
      </c>
      <c r="R8" s="38" t="s">
        <v>22</v>
      </c>
      <c r="S8" s="39">
        <v>6</v>
      </c>
      <c r="T8" s="50">
        <v>6</v>
      </c>
      <c r="U8" s="36">
        <f t="shared" si="2"/>
        <v>12</v>
      </c>
    </row>
    <row r="9" spans="1:21" s="6" customFormat="1" ht="15" customHeight="1">
      <c r="A9" s="37">
        <v>7</v>
      </c>
      <c r="B9" s="129" t="s">
        <v>1</v>
      </c>
      <c r="C9" s="141" t="s">
        <v>153</v>
      </c>
      <c r="D9" s="38" t="s">
        <v>26</v>
      </c>
      <c r="E9" s="49">
        <v>8</v>
      </c>
      <c r="F9" s="50">
        <v>6</v>
      </c>
      <c r="G9" s="36">
        <f t="shared" si="0"/>
        <v>14.06</v>
      </c>
      <c r="H9" s="37">
        <v>7</v>
      </c>
      <c r="I9" s="3" t="s">
        <v>11</v>
      </c>
      <c r="J9" s="141" t="s">
        <v>279</v>
      </c>
      <c r="K9" s="38" t="s">
        <v>24</v>
      </c>
      <c r="L9" s="39">
        <v>7</v>
      </c>
      <c r="M9" s="40">
        <v>8</v>
      </c>
      <c r="N9" s="36">
        <f t="shared" si="1"/>
        <v>15.07</v>
      </c>
      <c r="O9" s="37">
        <v>7</v>
      </c>
      <c r="P9" s="41" t="s">
        <v>50</v>
      </c>
      <c r="Q9" s="1" t="s">
        <v>284</v>
      </c>
      <c r="R9" s="38" t="s">
        <v>28</v>
      </c>
      <c r="S9" s="39">
        <v>8</v>
      </c>
      <c r="T9" s="40">
        <v>7</v>
      </c>
      <c r="U9" s="36">
        <f t="shared" si="2"/>
        <v>15</v>
      </c>
    </row>
    <row r="10" spans="1:21" s="6" customFormat="1" ht="15" customHeight="1">
      <c r="A10" s="37">
        <v>8</v>
      </c>
      <c r="B10" s="2" t="s">
        <v>17</v>
      </c>
      <c r="C10" s="48" t="s">
        <v>257</v>
      </c>
      <c r="D10" s="38" t="s">
        <v>22</v>
      </c>
      <c r="E10" s="39">
        <v>8</v>
      </c>
      <c r="F10" s="40">
        <v>6</v>
      </c>
      <c r="G10" s="36">
        <f t="shared" si="0"/>
        <v>14.06</v>
      </c>
      <c r="H10" s="37">
        <v>8</v>
      </c>
      <c r="I10" s="139" t="s">
        <v>111</v>
      </c>
      <c r="J10" s="168" t="s">
        <v>280</v>
      </c>
      <c r="K10" s="38" t="s">
        <v>112</v>
      </c>
      <c r="L10" s="142">
        <v>8</v>
      </c>
      <c r="M10" s="40">
        <v>7</v>
      </c>
      <c r="N10" s="36">
        <f t="shared" si="1"/>
        <v>15.07</v>
      </c>
      <c r="O10" s="37">
        <v>8</v>
      </c>
      <c r="P10" s="156" t="s">
        <v>108</v>
      </c>
      <c r="Q10" s="168" t="s">
        <v>268</v>
      </c>
      <c r="R10" s="38" t="s">
        <v>262</v>
      </c>
      <c r="S10" s="49">
        <v>10</v>
      </c>
      <c r="T10" s="40">
        <v>8</v>
      </c>
      <c r="U10" s="36">
        <f t="shared" si="2"/>
        <v>18</v>
      </c>
    </row>
    <row r="11" spans="1:21" s="6" customFormat="1" ht="15" customHeight="1">
      <c r="A11" s="37">
        <v>9</v>
      </c>
      <c r="B11" s="4" t="s">
        <v>51</v>
      </c>
      <c r="C11" s="168" t="s">
        <v>152</v>
      </c>
      <c r="D11" s="38" t="s">
        <v>27</v>
      </c>
      <c r="E11" s="39">
        <v>3</v>
      </c>
      <c r="F11" s="210">
        <v>13</v>
      </c>
      <c r="G11" s="36">
        <f t="shared" si="0"/>
        <v>16.03</v>
      </c>
      <c r="H11" s="37"/>
      <c r="I11" s="129" t="s">
        <v>1</v>
      </c>
      <c r="J11" s="141" t="s">
        <v>271</v>
      </c>
      <c r="K11" s="38" t="s">
        <v>26</v>
      </c>
      <c r="L11" s="140">
        <v>10</v>
      </c>
      <c r="M11" s="50">
        <v>6</v>
      </c>
      <c r="N11" s="36">
        <f t="shared" si="1"/>
        <v>16.06</v>
      </c>
      <c r="O11" s="37"/>
      <c r="P11" s="130" t="s">
        <v>105</v>
      </c>
      <c r="Q11" s="48" t="s">
        <v>274</v>
      </c>
      <c r="R11" s="38" t="s">
        <v>104</v>
      </c>
      <c r="S11" s="49">
        <v>9</v>
      </c>
      <c r="T11" s="50">
        <v>10</v>
      </c>
      <c r="U11" s="36">
        <f t="shared" si="2"/>
        <v>19</v>
      </c>
    </row>
    <row r="12" spans="1:21" s="6" customFormat="1" ht="15" customHeight="1">
      <c r="A12" s="37">
        <v>10</v>
      </c>
      <c r="B12" s="130" t="s">
        <v>105</v>
      </c>
      <c r="C12" s="48" t="s">
        <v>263</v>
      </c>
      <c r="D12" s="38" t="s">
        <v>104</v>
      </c>
      <c r="E12" s="49">
        <v>4</v>
      </c>
      <c r="F12" s="50">
        <v>12</v>
      </c>
      <c r="G12" s="36">
        <f t="shared" si="0"/>
        <v>16.04</v>
      </c>
      <c r="H12" s="37"/>
      <c r="I12" s="137" t="s">
        <v>91</v>
      </c>
      <c r="J12" s="141" t="s">
        <v>160</v>
      </c>
      <c r="K12" s="38" t="s">
        <v>70</v>
      </c>
      <c r="L12" s="140">
        <v>5</v>
      </c>
      <c r="M12" s="140">
        <v>12</v>
      </c>
      <c r="N12" s="36">
        <f t="shared" si="1"/>
        <v>17.05</v>
      </c>
      <c r="O12" s="37"/>
      <c r="P12" s="3" t="s">
        <v>11</v>
      </c>
      <c r="Q12" s="1" t="s">
        <v>272</v>
      </c>
      <c r="R12" s="38" t="s">
        <v>24</v>
      </c>
      <c r="S12" s="39">
        <v>7</v>
      </c>
      <c r="T12" s="167">
        <v>13</v>
      </c>
      <c r="U12" s="36">
        <f t="shared" si="2"/>
        <v>20</v>
      </c>
    </row>
    <row r="13" spans="1:21" s="6" customFormat="1" ht="15" customHeight="1">
      <c r="A13" s="37">
        <v>11</v>
      </c>
      <c r="B13" s="137" t="s">
        <v>91</v>
      </c>
      <c r="C13" s="48" t="s">
        <v>258</v>
      </c>
      <c r="D13" s="38" t="s">
        <v>70</v>
      </c>
      <c r="E13" s="49">
        <v>9</v>
      </c>
      <c r="F13" s="50">
        <v>9</v>
      </c>
      <c r="G13" s="36">
        <f t="shared" si="0"/>
        <v>18.09</v>
      </c>
      <c r="H13" s="37">
        <v>9</v>
      </c>
      <c r="I13" s="2" t="s">
        <v>17</v>
      </c>
      <c r="J13" s="141" t="s">
        <v>282</v>
      </c>
      <c r="K13" s="38" t="s">
        <v>22</v>
      </c>
      <c r="L13" s="142">
        <v>12</v>
      </c>
      <c r="M13" s="40">
        <v>10</v>
      </c>
      <c r="N13" s="36">
        <f t="shared" si="1"/>
        <v>22.1</v>
      </c>
      <c r="O13" s="37">
        <v>9</v>
      </c>
      <c r="P13" s="137" t="s">
        <v>91</v>
      </c>
      <c r="Q13" s="48" t="s">
        <v>158</v>
      </c>
      <c r="R13" s="38" t="s">
        <v>70</v>
      </c>
      <c r="S13" s="49">
        <v>12</v>
      </c>
      <c r="T13" s="40">
        <v>9</v>
      </c>
      <c r="U13" s="36">
        <f t="shared" si="2"/>
        <v>21</v>
      </c>
    </row>
    <row r="14" spans="1:21" s="6" customFormat="1" ht="15" customHeight="1">
      <c r="A14" s="43">
        <v>12</v>
      </c>
      <c r="B14" s="3" t="s">
        <v>11</v>
      </c>
      <c r="C14" s="44" t="s">
        <v>265</v>
      </c>
      <c r="D14" s="45" t="s">
        <v>24</v>
      </c>
      <c r="E14" s="194">
        <v>12</v>
      </c>
      <c r="F14" s="51">
        <v>10</v>
      </c>
      <c r="G14" s="36">
        <f t="shared" si="0"/>
        <v>22.1</v>
      </c>
      <c r="H14" s="43">
        <v>10</v>
      </c>
      <c r="I14" s="130" t="s">
        <v>105</v>
      </c>
      <c r="J14" s="161" t="s">
        <v>275</v>
      </c>
      <c r="K14" s="45" t="s">
        <v>104</v>
      </c>
      <c r="L14" s="194">
        <v>11</v>
      </c>
      <c r="M14" s="51">
        <v>11</v>
      </c>
      <c r="N14" s="36">
        <f t="shared" si="1"/>
        <v>22.11</v>
      </c>
      <c r="O14" s="43">
        <v>10</v>
      </c>
      <c r="P14" s="139" t="s">
        <v>111</v>
      </c>
      <c r="Q14" s="44" t="s">
        <v>267</v>
      </c>
      <c r="R14" s="45" t="s">
        <v>112</v>
      </c>
      <c r="S14" s="102">
        <v>11</v>
      </c>
      <c r="T14" s="51">
        <v>11</v>
      </c>
      <c r="U14" s="36">
        <f t="shared" si="2"/>
        <v>22</v>
      </c>
    </row>
  </sheetData>
  <conditionalFormatting sqref="E3:F14 L3:M14 S3:T14">
    <cfRule type="cellIs" priority="1" dxfId="0" operator="equal" stopIfTrue="1">
      <formula>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21"/>
  <sheetViews>
    <sheetView workbookViewId="0" topLeftCell="A1">
      <selection activeCell="J9" sqref="J9"/>
    </sheetView>
  </sheetViews>
  <sheetFormatPr defaultColWidth="9.140625" defaultRowHeight="12.75"/>
  <cols>
    <col min="1" max="1" width="3.140625" style="0" customWidth="1"/>
    <col min="2" max="2" width="6.57421875" style="0" bestFit="1" customWidth="1"/>
    <col min="3" max="3" width="26.421875" style="0" bestFit="1" customWidth="1"/>
    <col min="4" max="4" width="3.7109375" style="46" bestFit="1" customWidth="1"/>
    <col min="5" max="6" width="3.7109375" style="46" customWidth="1"/>
    <col min="7" max="7" width="3.28125" style="0" bestFit="1" customWidth="1"/>
    <col min="8" max="8" width="2.7109375" style="0" customWidth="1"/>
    <col min="9" max="9" width="6.57421875" style="0" bestFit="1" customWidth="1"/>
    <col min="10" max="10" width="30.57421875" style="0" bestFit="1" customWidth="1"/>
    <col min="11" max="11" width="3.7109375" style="0" customWidth="1"/>
    <col min="12" max="13" width="3.7109375" style="46" customWidth="1"/>
    <col min="14" max="14" width="3.28125" style="0" bestFit="1" customWidth="1"/>
    <col min="15" max="15" width="2.7109375" style="0" customWidth="1"/>
    <col min="16" max="16" width="6.57421875" style="0" bestFit="1" customWidth="1"/>
    <col min="17" max="17" width="27.00390625" style="0" bestFit="1" customWidth="1"/>
    <col min="18" max="18" width="3.7109375" style="0" customWidth="1"/>
    <col min="19" max="20" width="3.7109375" style="46" customWidth="1"/>
    <col min="21" max="21" width="3.28125" style="0" bestFit="1" customWidth="1"/>
  </cols>
  <sheetData>
    <row r="1" ht="12.75">
      <c r="Q1" t="s">
        <v>218</v>
      </c>
    </row>
    <row r="2" spans="1:21" s="32" customFormat="1" ht="12.75">
      <c r="A2" s="25" t="s">
        <v>44</v>
      </c>
      <c r="B2" s="26"/>
      <c r="C2" s="27" t="s">
        <v>45</v>
      </c>
      <c r="D2" s="28"/>
      <c r="E2" s="29" t="s">
        <v>30</v>
      </c>
      <c r="F2" s="28"/>
      <c r="G2" s="30"/>
      <c r="H2" s="31" t="s">
        <v>46</v>
      </c>
      <c r="I2" s="26"/>
      <c r="J2" s="27" t="s">
        <v>47</v>
      </c>
      <c r="K2" s="28"/>
      <c r="L2" s="29" t="s">
        <v>30</v>
      </c>
      <c r="M2" s="28"/>
      <c r="N2" s="30"/>
      <c r="O2" s="31" t="s">
        <v>48</v>
      </c>
      <c r="P2" s="26"/>
      <c r="Q2" s="27" t="s">
        <v>49</v>
      </c>
      <c r="R2" s="28"/>
      <c r="S2" s="29" t="s">
        <v>30</v>
      </c>
      <c r="T2" s="28"/>
      <c r="U2" s="30"/>
    </row>
    <row r="3" spans="1:21" s="6" customFormat="1" ht="15" customHeight="1">
      <c r="A3" s="33">
        <v>1</v>
      </c>
      <c r="B3" s="128" t="s">
        <v>102</v>
      </c>
      <c r="C3" s="190" t="s">
        <v>219</v>
      </c>
      <c r="D3" s="38" t="s">
        <v>28</v>
      </c>
      <c r="E3" s="34">
        <v>1</v>
      </c>
      <c r="F3" s="101">
        <v>1</v>
      </c>
      <c r="G3" s="36">
        <f aca="true" t="shared" si="0" ref="G3:G14">SUM(E3:F3)+MIN(E3:F3)/100</f>
        <v>2.01</v>
      </c>
      <c r="H3" s="33">
        <v>1</v>
      </c>
      <c r="I3" s="4" t="s">
        <v>51</v>
      </c>
      <c r="J3" s="52" t="s">
        <v>122</v>
      </c>
      <c r="K3" s="38" t="s">
        <v>26</v>
      </c>
      <c r="L3" s="39">
        <v>1</v>
      </c>
      <c r="M3" s="50">
        <v>2</v>
      </c>
      <c r="N3" s="36">
        <f aca="true" t="shared" si="1" ref="N3:N14">SUM(L3:M3)</f>
        <v>3</v>
      </c>
      <c r="O3" s="33">
        <v>1</v>
      </c>
      <c r="P3" s="4" t="s">
        <v>51</v>
      </c>
      <c r="Q3" s="52"/>
      <c r="R3" s="38" t="s">
        <v>26</v>
      </c>
      <c r="S3" s="34"/>
      <c r="T3" s="101"/>
      <c r="U3" s="36">
        <f aca="true" t="shared" si="2" ref="U3:U8">SUM(S3:T3)</f>
        <v>0</v>
      </c>
    </row>
    <row r="4" spans="1:21" s="6" customFormat="1" ht="15" customHeight="1">
      <c r="A4" s="37">
        <v>2</v>
      </c>
      <c r="B4" s="2" t="s">
        <v>17</v>
      </c>
      <c r="C4" s="141" t="s">
        <v>220</v>
      </c>
      <c r="D4" s="38" t="s">
        <v>70</v>
      </c>
      <c r="E4" s="39">
        <v>2</v>
      </c>
      <c r="F4" s="40">
        <v>3</v>
      </c>
      <c r="G4" s="36">
        <f t="shared" si="0"/>
        <v>5.02</v>
      </c>
      <c r="H4" s="37">
        <v>2</v>
      </c>
      <c r="I4" s="128" t="s">
        <v>102</v>
      </c>
      <c r="J4" s="141" t="s">
        <v>221</v>
      </c>
      <c r="K4" s="38" t="s">
        <v>28</v>
      </c>
      <c r="L4" s="39">
        <v>2</v>
      </c>
      <c r="M4" s="50">
        <v>1</v>
      </c>
      <c r="N4" s="36">
        <f t="shared" si="1"/>
        <v>3</v>
      </c>
      <c r="O4" s="37">
        <v>2</v>
      </c>
      <c r="P4" s="128" t="s">
        <v>102</v>
      </c>
      <c r="Q4" s="141"/>
      <c r="R4" s="38" t="s">
        <v>28</v>
      </c>
      <c r="S4" s="39"/>
      <c r="T4" s="50"/>
      <c r="U4" s="36">
        <f t="shared" si="2"/>
        <v>0</v>
      </c>
    </row>
    <row r="5" spans="1:21" s="6" customFormat="1" ht="15" customHeight="1">
      <c r="A5" s="37">
        <v>3</v>
      </c>
      <c r="B5" s="3" t="s">
        <v>11</v>
      </c>
      <c r="C5" s="141" t="s">
        <v>222</v>
      </c>
      <c r="D5" s="38" t="s">
        <v>23</v>
      </c>
      <c r="E5" s="39">
        <v>4</v>
      </c>
      <c r="F5" s="50">
        <v>2</v>
      </c>
      <c r="G5" s="36">
        <f t="shared" si="0"/>
        <v>6.02</v>
      </c>
      <c r="H5" s="37">
        <v>3</v>
      </c>
      <c r="I5" s="2" t="s">
        <v>17</v>
      </c>
      <c r="J5" s="141" t="s">
        <v>223</v>
      </c>
      <c r="K5" s="38" t="s">
        <v>70</v>
      </c>
      <c r="L5" s="39">
        <v>3</v>
      </c>
      <c r="M5" s="40">
        <v>4</v>
      </c>
      <c r="N5" s="36">
        <f t="shared" si="1"/>
        <v>7</v>
      </c>
      <c r="O5" s="37">
        <v>3</v>
      </c>
      <c r="P5" s="129" t="s">
        <v>1</v>
      </c>
      <c r="Q5" s="141"/>
      <c r="R5" s="38" t="s">
        <v>25</v>
      </c>
      <c r="S5" s="39"/>
      <c r="T5" s="40"/>
      <c r="U5" s="36">
        <f t="shared" si="2"/>
        <v>0</v>
      </c>
    </row>
    <row r="6" spans="1:21" s="6" customFormat="1" ht="15" customHeight="1">
      <c r="A6" s="37">
        <v>4</v>
      </c>
      <c r="B6" s="5" t="s">
        <v>6</v>
      </c>
      <c r="C6" s="1" t="s">
        <v>224</v>
      </c>
      <c r="D6" s="38" t="s">
        <v>22</v>
      </c>
      <c r="E6" s="49">
        <v>3</v>
      </c>
      <c r="F6" s="40">
        <v>6</v>
      </c>
      <c r="G6" s="36">
        <f t="shared" si="0"/>
        <v>9.03</v>
      </c>
      <c r="H6" s="37">
        <v>4</v>
      </c>
      <c r="I6" s="137" t="s">
        <v>91</v>
      </c>
      <c r="J6" s="1" t="s">
        <v>225</v>
      </c>
      <c r="K6" s="38" t="s">
        <v>104</v>
      </c>
      <c r="L6" s="39">
        <v>6</v>
      </c>
      <c r="M6" s="40">
        <v>3</v>
      </c>
      <c r="N6" s="36">
        <f t="shared" si="1"/>
        <v>9</v>
      </c>
      <c r="O6" s="37">
        <v>4</v>
      </c>
      <c r="P6" s="3" t="s">
        <v>11</v>
      </c>
      <c r="Q6" s="141"/>
      <c r="R6" s="38" t="s">
        <v>23</v>
      </c>
      <c r="S6" s="39"/>
      <c r="T6" s="50"/>
      <c r="U6" s="36">
        <f t="shared" si="2"/>
        <v>0</v>
      </c>
    </row>
    <row r="7" spans="1:21" s="6" customFormat="1" ht="15" customHeight="1">
      <c r="A7" s="37">
        <v>5</v>
      </c>
      <c r="B7" s="129" t="s">
        <v>1</v>
      </c>
      <c r="C7" s="168" t="s">
        <v>226</v>
      </c>
      <c r="D7" s="38" t="s">
        <v>25</v>
      </c>
      <c r="E7" s="39">
        <v>5</v>
      </c>
      <c r="F7" s="40">
        <v>4</v>
      </c>
      <c r="G7" s="36">
        <f t="shared" si="0"/>
        <v>9.04</v>
      </c>
      <c r="H7" s="37">
        <v>5</v>
      </c>
      <c r="I7" s="5" t="s">
        <v>6</v>
      </c>
      <c r="J7" s="48" t="s">
        <v>227</v>
      </c>
      <c r="K7" s="38" t="s">
        <v>22</v>
      </c>
      <c r="L7" s="49">
        <v>5</v>
      </c>
      <c r="M7" s="40">
        <v>6</v>
      </c>
      <c r="N7" s="36">
        <f t="shared" si="1"/>
        <v>11</v>
      </c>
      <c r="O7" s="37">
        <v>5</v>
      </c>
      <c r="P7" s="41" t="s">
        <v>50</v>
      </c>
      <c r="Q7" s="48"/>
      <c r="R7" s="38" t="s">
        <v>27</v>
      </c>
      <c r="S7" s="49"/>
      <c r="T7" s="40"/>
      <c r="U7" s="36">
        <f t="shared" si="2"/>
        <v>0</v>
      </c>
    </row>
    <row r="8" spans="1:21" s="6" customFormat="1" ht="15" customHeight="1">
      <c r="A8" s="37">
        <v>6</v>
      </c>
      <c r="B8" s="137" t="s">
        <v>91</v>
      </c>
      <c r="C8" s="48" t="s">
        <v>228</v>
      </c>
      <c r="D8" s="38" t="s">
        <v>104</v>
      </c>
      <c r="E8" s="39">
        <v>8</v>
      </c>
      <c r="F8" s="40">
        <v>5</v>
      </c>
      <c r="G8" s="36">
        <f t="shared" si="0"/>
        <v>13.05</v>
      </c>
      <c r="H8" s="37">
        <v>6</v>
      </c>
      <c r="I8" s="3" t="s">
        <v>11</v>
      </c>
      <c r="J8" s="168" t="s">
        <v>229</v>
      </c>
      <c r="K8" s="38" t="s">
        <v>23</v>
      </c>
      <c r="L8" s="39">
        <v>4</v>
      </c>
      <c r="M8" s="50">
        <v>8</v>
      </c>
      <c r="N8" s="36">
        <f t="shared" si="1"/>
        <v>12</v>
      </c>
      <c r="O8" s="37">
        <v>6</v>
      </c>
      <c r="P8" s="2" t="s">
        <v>17</v>
      </c>
      <c r="Q8" s="168"/>
      <c r="R8" s="38" t="s">
        <v>70</v>
      </c>
      <c r="S8" s="39"/>
      <c r="T8" s="40"/>
      <c r="U8" s="36">
        <f t="shared" si="2"/>
        <v>0</v>
      </c>
    </row>
    <row r="9" spans="1:21" s="6" customFormat="1" ht="15" customHeight="1">
      <c r="A9" s="37">
        <v>7</v>
      </c>
      <c r="B9" s="130" t="s">
        <v>105</v>
      </c>
      <c r="C9" s="1" t="s">
        <v>230</v>
      </c>
      <c r="D9" s="38" t="s">
        <v>103</v>
      </c>
      <c r="E9" s="49">
        <v>6</v>
      </c>
      <c r="F9" s="40">
        <v>7</v>
      </c>
      <c r="G9" s="36">
        <f t="shared" si="0"/>
        <v>13.06</v>
      </c>
      <c r="H9" s="37">
        <v>7</v>
      </c>
      <c r="I9" s="130" t="s">
        <v>105</v>
      </c>
      <c r="J9" s="1" t="s">
        <v>231</v>
      </c>
      <c r="K9" s="38" t="s">
        <v>103</v>
      </c>
      <c r="L9" s="49">
        <v>8</v>
      </c>
      <c r="M9" s="40">
        <v>5</v>
      </c>
      <c r="N9" s="36">
        <f t="shared" si="1"/>
        <v>13</v>
      </c>
      <c r="O9" s="37">
        <v>7</v>
      </c>
      <c r="P9" s="137" t="s">
        <v>91</v>
      </c>
      <c r="Q9" s="1"/>
      <c r="R9" s="38" t="s">
        <v>104</v>
      </c>
      <c r="S9" s="39"/>
      <c r="T9" s="40"/>
      <c r="U9" s="36">
        <f aca="true" t="shared" si="3" ref="U9:U14">SUM(S9:T9)</f>
        <v>0</v>
      </c>
    </row>
    <row r="10" spans="1:21" s="6" customFormat="1" ht="15" customHeight="1">
      <c r="A10" s="37">
        <v>8</v>
      </c>
      <c r="B10" s="139" t="s">
        <v>111</v>
      </c>
      <c r="C10" s="48" t="s">
        <v>232</v>
      </c>
      <c r="D10" s="38" t="s">
        <v>112</v>
      </c>
      <c r="E10" s="49">
        <v>7</v>
      </c>
      <c r="F10" s="40">
        <v>8</v>
      </c>
      <c r="G10" s="36">
        <f t="shared" si="0"/>
        <v>15.07</v>
      </c>
      <c r="H10" s="37">
        <v>8</v>
      </c>
      <c r="I10" s="129" t="s">
        <v>1</v>
      </c>
      <c r="J10" s="168" t="s">
        <v>233</v>
      </c>
      <c r="K10" s="38" t="s">
        <v>25</v>
      </c>
      <c r="L10" s="39">
        <v>9</v>
      </c>
      <c r="M10" s="40">
        <v>7</v>
      </c>
      <c r="N10" s="36">
        <f t="shared" si="1"/>
        <v>16</v>
      </c>
      <c r="O10" s="37">
        <v>8</v>
      </c>
      <c r="P10" s="5" t="s">
        <v>6</v>
      </c>
      <c r="Q10" s="48"/>
      <c r="R10" s="38" t="s">
        <v>22</v>
      </c>
      <c r="S10" s="49"/>
      <c r="T10" s="40"/>
      <c r="U10" s="36">
        <f t="shared" si="3"/>
        <v>0</v>
      </c>
    </row>
    <row r="11" spans="1:21" s="6" customFormat="1" ht="15" customHeight="1">
      <c r="A11" s="37">
        <v>9</v>
      </c>
      <c r="B11" s="41" t="s">
        <v>50</v>
      </c>
      <c r="C11" s="48"/>
      <c r="D11" s="38" t="s">
        <v>27</v>
      </c>
      <c r="E11" s="191">
        <v>14</v>
      </c>
      <c r="F11" s="192">
        <v>14</v>
      </c>
      <c r="G11" s="36">
        <f t="shared" si="0"/>
        <v>28.14</v>
      </c>
      <c r="H11" s="37">
        <v>9</v>
      </c>
      <c r="I11" s="139" t="s">
        <v>111</v>
      </c>
      <c r="J11" s="48" t="s">
        <v>234</v>
      </c>
      <c r="K11" s="38" t="s">
        <v>112</v>
      </c>
      <c r="L11" s="49">
        <v>7</v>
      </c>
      <c r="M11" s="40">
        <v>9</v>
      </c>
      <c r="N11" s="36">
        <f t="shared" si="1"/>
        <v>16</v>
      </c>
      <c r="O11" s="37">
        <v>9</v>
      </c>
      <c r="P11" s="139" t="s">
        <v>111</v>
      </c>
      <c r="Q11" s="48"/>
      <c r="R11" s="38" t="s">
        <v>112</v>
      </c>
      <c r="S11" s="49"/>
      <c r="T11" s="40"/>
      <c r="U11" s="36">
        <f t="shared" si="3"/>
        <v>0</v>
      </c>
    </row>
    <row r="12" spans="1:21" s="6" customFormat="1" ht="15" customHeight="1">
      <c r="A12" s="37">
        <v>10</v>
      </c>
      <c r="B12" s="4" t="s">
        <v>51</v>
      </c>
      <c r="C12" s="48"/>
      <c r="D12" s="38" t="s">
        <v>26</v>
      </c>
      <c r="E12" s="191">
        <v>14</v>
      </c>
      <c r="F12" s="192">
        <v>14</v>
      </c>
      <c r="G12" s="36">
        <f t="shared" si="0"/>
        <v>28.14</v>
      </c>
      <c r="H12" s="37">
        <v>10</v>
      </c>
      <c r="I12" s="41" t="s">
        <v>50</v>
      </c>
      <c r="J12" s="48"/>
      <c r="K12" s="38" t="s">
        <v>27</v>
      </c>
      <c r="L12" s="191">
        <v>14</v>
      </c>
      <c r="M12" s="192">
        <v>14</v>
      </c>
      <c r="N12" s="36">
        <f t="shared" si="1"/>
        <v>28</v>
      </c>
      <c r="O12" s="37">
        <v>10</v>
      </c>
      <c r="P12" s="130" t="s">
        <v>105</v>
      </c>
      <c r="Q12" s="48"/>
      <c r="R12" s="38" t="s">
        <v>103</v>
      </c>
      <c r="S12" s="49"/>
      <c r="T12" s="40"/>
      <c r="U12" s="36">
        <f t="shared" si="3"/>
        <v>0</v>
      </c>
    </row>
    <row r="13" spans="1:21" s="6" customFormat="1" ht="15" customHeight="1">
      <c r="A13" s="37">
        <v>11</v>
      </c>
      <c r="B13" s="158" t="s">
        <v>109</v>
      </c>
      <c r="C13" s="48"/>
      <c r="D13" s="38" t="s">
        <v>164</v>
      </c>
      <c r="E13" s="191">
        <v>14</v>
      </c>
      <c r="F13" s="192">
        <v>14</v>
      </c>
      <c r="G13" s="36">
        <f t="shared" si="0"/>
        <v>28.14</v>
      </c>
      <c r="H13" s="37">
        <v>11</v>
      </c>
      <c r="I13" s="158" t="s">
        <v>109</v>
      </c>
      <c r="J13" s="48"/>
      <c r="K13" s="38" t="s">
        <v>164</v>
      </c>
      <c r="L13" s="191">
        <v>14</v>
      </c>
      <c r="M13" s="192">
        <v>14</v>
      </c>
      <c r="N13" s="36">
        <f t="shared" si="1"/>
        <v>28</v>
      </c>
      <c r="O13" s="37">
        <v>11</v>
      </c>
      <c r="P13" s="158" t="s">
        <v>109</v>
      </c>
      <c r="Q13" s="48"/>
      <c r="R13" s="38" t="s">
        <v>164</v>
      </c>
      <c r="S13" s="39"/>
      <c r="T13" s="40"/>
      <c r="U13" s="36">
        <f t="shared" si="3"/>
        <v>0</v>
      </c>
    </row>
    <row r="14" spans="1:21" s="6" customFormat="1" ht="15" customHeight="1">
      <c r="A14" s="43">
        <v>12</v>
      </c>
      <c r="B14" s="156" t="s">
        <v>108</v>
      </c>
      <c r="C14" s="44"/>
      <c r="D14" s="45" t="s">
        <v>164</v>
      </c>
      <c r="E14" s="144">
        <v>14</v>
      </c>
      <c r="F14" s="193">
        <v>14</v>
      </c>
      <c r="G14" s="36">
        <f t="shared" si="0"/>
        <v>28.14</v>
      </c>
      <c r="H14" s="43">
        <v>12</v>
      </c>
      <c r="I14" s="156" t="s">
        <v>108</v>
      </c>
      <c r="J14" s="44"/>
      <c r="K14" s="45" t="s">
        <v>164</v>
      </c>
      <c r="L14" s="144">
        <v>14</v>
      </c>
      <c r="M14" s="193">
        <v>14</v>
      </c>
      <c r="N14" s="36">
        <f t="shared" si="1"/>
        <v>28</v>
      </c>
      <c r="O14" s="43">
        <v>12</v>
      </c>
      <c r="P14" s="156" t="s">
        <v>108</v>
      </c>
      <c r="Q14" s="44"/>
      <c r="R14" s="45" t="s">
        <v>164</v>
      </c>
      <c r="S14" s="194"/>
      <c r="T14" s="51"/>
      <c r="U14" s="36">
        <f t="shared" si="3"/>
        <v>0</v>
      </c>
    </row>
    <row r="16" spans="4:5" ht="12.75">
      <c r="D16" s="177" t="s">
        <v>52</v>
      </c>
      <c r="E16" s="46">
        <v>11</v>
      </c>
    </row>
    <row r="17" spans="4:5" ht="12.75">
      <c r="D17" s="178" t="s">
        <v>38</v>
      </c>
      <c r="E17" s="46">
        <v>15</v>
      </c>
    </row>
    <row r="18" spans="4:5" ht="12.75">
      <c r="D18" s="179" t="s">
        <v>40</v>
      </c>
      <c r="E18" s="46">
        <v>14</v>
      </c>
    </row>
    <row r="19" spans="4:5" ht="12.75">
      <c r="D19" s="180" t="s">
        <v>39</v>
      </c>
      <c r="E19" s="46">
        <v>11</v>
      </c>
    </row>
    <row r="20" spans="4:5" ht="12.75">
      <c r="D20" s="181" t="s">
        <v>37</v>
      </c>
      <c r="E20" s="46">
        <v>11</v>
      </c>
    </row>
    <row r="21" spans="4:5" ht="12.75">
      <c r="D21" s="182" t="s">
        <v>57</v>
      </c>
      <c r="E21" s="46">
        <v>11</v>
      </c>
    </row>
  </sheetData>
  <conditionalFormatting sqref="E3:F14 S3:T14 L3:M14">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U21"/>
  <sheetViews>
    <sheetView workbookViewId="0" topLeftCell="A1">
      <selection activeCell="I22" sqref="I22"/>
    </sheetView>
  </sheetViews>
  <sheetFormatPr defaultColWidth="9.140625" defaultRowHeight="12.75"/>
  <cols>
    <col min="1" max="1" width="3.140625" style="0" customWidth="1"/>
    <col min="2" max="2" width="6.57421875" style="0" bestFit="1" customWidth="1"/>
    <col min="3" max="3" width="26.421875" style="0" bestFit="1" customWidth="1"/>
    <col min="4" max="4" width="3.7109375" style="46" bestFit="1" customWidth="1"/>
    <col min="5" max="6" width="3.7109375" style="46" customWidth="1"/>
    <col min="7" max="7" width="3.28125" style="0" bestFit="1" customWidth="1"/>
    <col min="8" max="8" width="2.7109375" style="0" customWidth="1"/>
    <col min="9" max="9" width="6.57421875" style="0" bestFit="1" customWidth="1"/>
    <col min="10" max="10" width="29.00390625" style="0" bestFit="1" customWidth="1"/>
    <col min="11" max="11" width="3.7109375" style="0" customWidth="1"/>
    <col min="12" max="13" width="3.7109375" style="46" customWidth="1"/>
    <col min="14" max="14" width="3.28125" style="0" bestFit="1" customWidth="1"/>
    <col min="15" max="15" width="2.7109375" style="0" customWidth="1"/>
    <col min="16" max="16" width="6.57421875" style="0" bestFit="1" customWidth="1"/>
    <col min="17" max="17" width="27.00390625" style="0" bestFit="1" customWidth="1"/>
    <col min="18" max="18" width="3.7109375" style="0" customWidth="1"/>
    <col min="19" max="20" width="3.7109375" style="46" customWidth="1"/>
    <col min="21" max="21" width="3.28125" style="0" bestFit="1" customWidth="1"/>
  </cols>
  <sheetData>
    <row r="2" spans="1:21" s="32" customFormat="1" ht="12.75">
      <c r="A2" s="25" t="s">
        <v>44</v>
      </c>
      <c r="B2" s="26"/>
      <c r="C2" s="27" t="s">
        <v>47</v>
      </c>
      <c r="D2" s="28"/>
      <c r="E2" s="29" t="s">
        <v>30</v>
      </c>
      <c r="F2" s="28"/>
      <c r="G2" s="30"/>
      <c r="H2" s="31" t="s">
        <v>46</v>
      </c>
      <c r="I2" s="26"/>
      <c r="J2" s="27" t="s">
        <v>49</v>
      </c>
      <c r="K2" s="28"/>
      <c r="L2" s="29" t="s">
        <v>30</v>
      </c>
      <c r="M2" s="28"/>
      <c r="N2" s="30"/>
      <c r="O2" s="31" t="s">
        <v>48</v>
      </c>
      <c r="P2" s="26"/>
      <c r="Q2" s="27" t="s">
        <v>45</v>
      </c>
      <c r="R2" s="28"/>
      <c r="S2" s="29" t="s">
        <v>30</v>
      </c>
      <c r="T2" s="28"/>
      <c r="U2" s="30"/>
    </row>
    <row r="3" spans="1:21" s="6" customFormat="1" ht="15" customHeight="1">
      <c r="A3" s="33">
        <v>1</v>
      </c>
      <c r="B3" s="4" t="s">
        <v>51</v>
      </c>
      <c r="C3" s="52" t="s">
        <v>152</v>
      </c>
      <c r="D3" s="38" t="s">
        <v>22</v>
      </c>
      <c r="E3" s="34">
        <v>1</v>
      </c>
      <c r="F3" s="35">
        <v>1</v>
      </c>
      <c r="G3" s="36">
        <f aca="true" t="shared" si="0" ref="G3:G14">SUM(E3:F3)</f>
        <v>2</v>
      </c>
      <c r="H3" s="33">
        <v>1</v>
      </c>
      <c r="I3" s="4" t="s">
        <v>51</v>
      </c>
      <c r="J3" s="42" t="s">
        <v>122</v>
      </c>
      <c r="K3" s="38" t="s">
        <v>22</v>
      </c>
      <c r="L3" s="34">
        <v>4</v>
      </c>
      <c r="M3" s="35">
        <v>1</v>
      </c>
      <c r="N3" s="36">
        <f aca="true" t="shared" si="1" ref="N3:N14">SUM(L3:M3)</f>
        <v>5</v>
      </c>
      <c r="O3" s="33">
        <v>1</v>
      </c>
      <c r="P3" s="4" t="s">
        <v>51</v>
      </c>
      <c r="Q3" s="52"/>
      <c r="R3" s="38" t="s">
        <v>22</v>
      </c>
      <c r="S3" s="34"/>
      <c r="T3" s="101"/>
      <c r="U3" s="36">
        <f aca="true" t="shared" si="2" ref="U3:U8">SUM(S3:T3)</f>
        <v>0</v>
      </c>
    </row>
    <row r="4" spans="1:21" s="6" customFormat="1" ht="15" customHeight="1">
      <c r="A4" s="37">
        <v>2</v>
      </c>
      <c r="B4" s="128" t="s">
        <v>102</v>
      </c>
      <c r="C4" s="141" t="s">
        <v>188</v>
      </c>
      <c r="D4" s="38" t="s">
        <v>189</v>
      </c>
      <c r="E4" s="39">
        <v>2</v>
      </c>
      <c r="F4" s="40">
        <v>2</v>
      </c>
      <c r="G4" s="36">
        <f t="shared" si="0"/>
        <v>4</v>
      </c>
      <c r="H4" s="37">
        <v>2</v>
      </c>
      <c r="I4" s="5" t="s">
        <v>6</v>
      </c>
      <c r="J4" s="141" t="s">
        <v>190</v>
      </c>
      <c r="K4" s="38" t="s">
        <v>70</v>
      </c>
      <c r="L4" s="39">
        <v>2</v>
      </c>
      <c r="M4" s="40">
        <v>3</v>
      </c>
      <c r="N4" s="36">
        <f t="shared" si="1"/>
        <v>5</v>
      </c>
      <c r="O4" s="37">
        <v>2</v>
      </c>
      <c r="P4" s="129" t="s">
        <v>1</v>
      </c>
      <c r="Q4" s="1"/>
      <c r="R4" s="38" t="s">
        <v>24</v>
      </c>
      <c r="S4" s="39"/>
      <c r="T4" s="50"/>
      <c r="U4" s="36">
        <f t="shared" si="2"/>
        <v>0</v>
      </c>
    </row>
    <row r="5" spans="1:21" s="6" customFormat="1" ht="15" customHeight="1">
      <c r="A5" s="37">
        <v>3</v>
      </c>
      <c r="B5" s="129" t="s">
        <v>1</v>
      </c>
      <c r="C5" s="141" t="s">
        <v>191</v>
      </c>
      <c r="D5" s="38" t="s">
        <v>24</v>
      </c>
      <c r="E5" s="49">
        <v>3</v>
      </c>
      <c r="F5" s="50">
        <v>4</v>
      </c>
      <c r="G5" s="36">
        <f t="shared" si="0"/>
        <v>7</v>
      </c>
      <c r="H5" s="37">
        <v>3</v>
      </c>
      <c r="I5" s="129" t="s">
        <v>1</v>
      </c>
      <c r="J5" s="1" t="s">
        <v>210</v>
      </c>
      <c r="K5" s="38" t="s">
        <v>24</v>
      </c>
      <c r="L5" s="49">
        <v>3</v>
      </c>
      <c r="M5" s="50">
        <v>6</v>
      </c>
      <c r="N5" s="36">
        <f t="shared" si="1"/>
        <v>9</v>
      </c>
      <c r="O5" s="37">
        <v>3</v>
      </c>
      <c r="P5" s="128" t="s">
        <v>102</v>
      </c>
      <c r="Q5" s="42"/>
      <c r="R5" s="38" t="s">
        <v>189</v>
      </c>
      <c r="S5" s="39"/>
      <c r="T5" s="40"/>
      <c r="U5" s="36">
        <f t="shared" si="2"/>
        <v>0</v>
      </c>
    </row>
    <row r="6" spans="1:21" s="6" customFormat="1" ht="15" customHeight="1">
      <c r="A6" s="37">
        <v>4</v>
      </c>
      <c r="B6" s="3" t="s">
        <v>11</v>
      </c>
      <c r="C6" s="141" t="s">
        <v>192</v>
      </c>
      <c r="D6" s="38" t="s">
        <v>23</v>
      </c>
      <c r="E6" s="39">
        <v>6</v>
      </c>
      <c r="F6" s="50">
        <v>3</v>
      </c>
      <c r="G6" s="36">
        <f t="shared" si="0"/>
        <v>9</v>
      </c>
      <c r="H6" s="37">
        <v>4</v>
      </c>
      <c r="I6" s="2" t="s">
        <v>17</v>
      </c>
      <c r="J6" s="141" t="s">
        <v>193</v>
      </c>
      <c r="K6" s="38" t="s">
        <v>104</v>
      </c>
      <c r="L6" s="39">
        <v>5</v>
      </c>
      <c r="M6" s="40">
        <v>5</v>
      </c>
      <c r="N6" s="36">
        <f t="shared" si="1"/>
        <v>10</v>
      </c>
      <c r="O6" s="37">
        <v>4</v>
      </c>
      <c r="P6" s="2" t="s">
        <v>17</v>
      </c>
      <c r="Q6" s="42"/>
      <c r="R6" s="38" t="s">
        <v>104</v>
      </c>
      <c r="S6" s="39"/>
      <c r="T6" s="50"/>
      <c r="U6" s="36">
        <f t="shared" si="2"/>
        <v>0</v>
      </c>
    </row>
    <row r="7" spans="1:21" s="6" customFormat="1" ht="15" customHeight="1">
      <c r="A7" s="37">
        <v>5</v>
      </c>
      <c r="B7" s="41" t="s">
        <v>50</v>
      </c>
      <c r="C7" s="48" t="s">
        <v>194</v>
      </c>
      <c r="D7" s="38" t="s">
        <v>26</v>
      </c>
      <c r="E7" s="39">
        <v>4</v>
      </c>
      <c r="F7" s="40">
        <v>5</v>
      </c>
      <c r="G7" s="36">
        <f t="shared" si="0"/>
        <v>9</v>
      </c>
      <c r="H7" s="37">
        <v>5</v>
      </c>
      <c r="I7" s="128" t="s">
        <v>102</v>
      </c>
      <c r="J7" s="141" t="s">
        <v>151</v>
      </c>
      <c r="K7" s="38" t="s">
        <v>189</v>
      </c>
      <c r="L7" s="39">
        <v>1</v>
      </c>
      <c r="M7" s="167">
        <v>11</v>
      </c>
      <c r="N7" s="36">
        <f t="shared" si="1"/>
        <v>12</v>
      </c>
      <c r="O7" s="37">
        <v>5</v>
      </c>
      <c r="P7" s="137" t="s">
        <v>91</v>
      </c>
      <c r="Q7" s="48"/>
      <c r="R7" s="38" t="s">
        <v>103</v>
      </c>
      <c r="S7" s="49"/>
      <c r="T7" s="40"/>
      <c r="U7" s="36">
        <f t="shared" si="2"/>
        <v>0</v>
      </c>
    </row>
    <row r="8" spans="1:21" s="6" customFormat="1" ht="15" customHeight="1">
      <c r="A8" s="37">
        <v>6</v>
      </c>
      <c r="B8" s="2" t="s">
        <v>17</v>
      </c>
      <c r="C8" s="168" t="s">
        <v>195</v>
      </c>
      <c r="D8" s="38" t="s">
        <v>104</v>
      </c>
      <c r="E8" s="39">
        <v>5</v>
      </c>
      <c r="F8" s="40">
        <v>6</v>
      </c>
      <c r="G8" s="36">
        <f t="shared" si="0"/>
        <v>11</v>
      </c>
      <c r="H8" s="37">
        <v>6</v>
      </c>
      <c r="I8" s="41" t="s">
        <v>50</v>
      </c>
      <c r="J8" s="141" t="s">
        <v>196</v>
      </c>
      <c r="K8" s="38" t="s">
        <v>26</v>
      </c>
      <c r="L8" s="169">
        <v>11</v>
      </c>
      <c r="M8" s="50">
        <v>2</v>
      </c>
      <c r="N8" s="36">
        <f t="shared" si="1"/>
        <v>13</v>
      </c>
      <c r="O8" s="37">
        <v>6</v>
      </c>
      <c r="P8" s="5" t="s">
        <v>6</v>
      </c>
      <c r="Q8" s="48"/>
      <c r="R8" s="38" t="s">
        <v>70</v>
      </c>
      <c r="S8" s="39"/>
      <c r="T8" s="40"/>
      <c r="U8" s="36">
        <f t="shared" si="2"/>
        <v>0</v>
      </c>
    </row>
    <row r="9" spans="1:21" s="6" customFormat="1" ht="15" customHeight="1">
      <c r="A9" s="37">
        <v>7</v>
      </c>
      <c r="B9" s="137" t="s">
        <v>91</v>
      </c>
      <c r="C9" s="1" t="s">
        <v>197</v>
      </c>
      <c r="D9" s="38" t="s">
        <v>103</v>
      </c>
      <c r="E9" s="49">
        <v>7</v>
      </c>
      <c r="F9" s="170">
        <v>11</v>
      </c>
      <c r="G9" s="36">
        <f t="shared" si="0"/>
        <v>18</v>
      </c>
      <c r="H9" s="37">
        <v>7</v>
      </c>
      <c r="I9" s="3" t="s">
        <v>11</v>
      </c>
      <c r="J9" s="141" t="s">
        <v>198</v>
      </c>
      <c r="K9" s="38" t="s">
        <v>23</v>
      </c>
      <c r="L9" s="169">
        <v>11</v>
      </c>
      <c r="M9" s="50">
        <v>4</v>
      </c>
      <c r="N9" s="36">
        <f t="shared" si="1"/>
        <v>15</v>
      </c>
      <c r="O9" s="37">
        <v>7</v>
      </c>
      <c r="P9" s="3" t="s">
        <v>11</v>
      </c>
      <c r="Q9" s="1"/>
      <c r="R9" s="38" t="s">
        <v>23</v>
      </c>
      <c r="S9" s="39"/>
      <c r="T9" s="40"/>
      <c r="U9" s="36">
        <f aca="true" t="shared" si="3" ref="U9:U14">SUM(S9:T9)</f>
        <v>0</v>
      </c>
    </row>
    <row r="10" spans="1:21" s="6" customFormat="1" ht="15" customHeight="1">
      <c r="A10" s="37">
        <v>8</v>
      </c>
      <c r="B10" s="5" t="s">
        <v>6</v>
      </c>
      <c r="C10" s="48" t="s">
        <v>199</v>
      </c>
      <c r="D10" s="38" t="s">
        <v>70</v>
      </c>
      <c r="E10" s="171">
        <v>11</v>
      </c>
      <c r="F10" s="40">
        <v>7</v>
      </c>
      <c r="G10" s="36">
        <f t="shared" si="0"/>
        <v>18</v>
      </c>
      <c r="H10" s="37">
        <v>8</v>
      </c>
      <c r="I10" s="137" t="s">
        <v>91</v>
      </c>
      <c r="J10" s="141" t="s">
        <v>200</v>
      </c>
      <c r="K10" s="38" t="s">
        <v>103</v>
      </c>
      <c r="L10" s="140">
        <v>6</v>
      </c>
      <c r="M10" s="167">
        <v>11</v>
      </c>
      <c r="N10" s="36">
        <f t="shared" si="1"/>
        <v>17</v>
      </c>
      <c r="O10" s="37">
        <v>8</v>
      </c>
      <c r="P10" s="41" t="s">
        <v>50</v>
      </c>
      <c r="Q10" s="48"/>
      <c r="R10" s="38" t="s">
        <v>26</v>
      </c>
      <c r="S10" s="49"/>
      <c r="T10" s="40"/>
      <c r="U10" s="36">
        <f t="shared" si="3"/>
        <v>0</v>
      </c>
    </row>
    <row r="11" spans="1:21" s="6" customFormat="1" ht="15" customHeight="1">
      <c r="A11" s="37">
        <v>9</v>
      </c>
      <c r="B11" s="139" t="s">
        <v>111</v>
      </c>
      <c r="C11" s="48" t="s">
        <v>201</v>
      </c>
      <c r="D11" s="38" t="s">
        <v>112</v>
      </c>
      <c r="E11" s="157">
        <v>11</v>
      </c>
      <c r="F11" s="167">
        <v>11</v>
      </c>
      <c r="G11" s="36">
        <f t="shared" si="0"/>
        <v>22</v>
      </c>
      <c r="H11" s="37"/>
      <c r="I11" s="139" t="s">
        <v>111</v>
      </c>
      <c r="J11" s="1" t="s">
        <v>202</v>
      </c>
      <c r="K11" s="38" t="s">
        <v>112</v>
      </c>
      <c r="L11" s="159">
        <v>11</v>
      </c>
      <c r="M11" s="170">
        <v>11</v>
      </c>
      <c r="N11" s="36">
        <f t="shared" si="1"/>
        <v>22</v>
      </c>
      <c r="O11" s="37"/>
      <c r="P11" s="158" t="s">
        <v>109</v>
      </c>
      <c r="Q11" s="48"/>
      <c r="R11" s="38" t="s">
        <v>164</v>
      </c>
      <c r="S11" s="172">
        <v>14</v>
      </c>
      <c r="T11" s="173">
        <v>14</v>
      </c>
      <c r="U11" s="36">
        <f t="shared" si="3"/>
        <v>28</v>
      </c>
    </row>
    <row r="12" spans="1:21" s="6" customFormat="1" ht="15" customHeight="1">
      <c r="A12" s="37">
        <v>10</v>
      </c>
      <c r="B12" s="130" t="s">
        <v>105</v>
      </c>
      <c r="C12" s="48" t="s">
        <v>203</v>
      </c>
      <c r="D12" s="38" t="s">
        <v>28</v>
      </c>
      <c r="E12" s="169">
        <v>11</v>
      </c>
      <c r="F12" s="167">
        <v>11</v>
      </c>
      <c r="G12" s="36">
        <f t="shared" si="0"/>
        <v>22</v>
      </c>
      <c r="H12" s="37"/>
      <c r="I12" s="130" t="s">
        <v>105</v>
      </c>
      <c r="J12" s="1" t="s">
        <v>204</v>
      </c>
      <c r="K12" s="38" t="s">
        <v>28</v>
      </c>
      <c r="L12" s="159">
        <v>11</v>
      </c>
      <c r="M12" s="167">
        <v>11</v>
      </c>
      <c r="N12" s="36">
        <f t="shared" si="1"/>
        <v>22</v>
      </c>
      <c r="O12" s="37"/>
      <c r="P12" s="139" t="s">
        <v>111</v>
      </c>
      <c r="Q12" s="48"/>
      <c r="R12" s="38" t="s">
        <v>112</v>
      </c>
      <c r="S12" s="49"/>
      <c r="T12" s="40"/>
      <c r="U12" s="36">
        <f t="shared" si="3"/>
        <v>0</v>
      </c>
    </row>
    <row r="13" spans="1:21" s="6" customFormat="1" ht="15" customHeight="1">
      <c r="A13" s="37">
        <v>11</v>
      </c>
      <c r="B13" s="158" t="s">
        <v>109</v>
      </c>
      <c r="C13" s="48"/>
      <c r="D13" s="38" t="s">
        <v>164</v>
      </c>
      <c r="E13" s="174">
        <v>14</v>
      </c>
      <c r="F13" s="175">
        <v>14</v>
      </c>
      <c r="G13" s="36">
        <f t="shared" si="0"/>
        <v>28</v>
      </c>
      <c r="H13" s="37">
        <v>9</v>
      </c>
      <c r="I13" s="158" t="s">
        <v>109</v>
      </c>
      <c r="J13" s="168"/>
      <c r="K13" s="38" t="s">
        <v>164</v>
      </c>
      <c r="L13" s="176">
        <v>14</v>
      </c>
      <c r="M13" s="175">
        <v>14</v>
      </c>
      <c r="N13" s="36">
        <f t="shared" si="1"/>
        <v>28</v>
      </c>
      <c r="O13" s="37">
        <v>9</v>
      </c>
      <c r="P13" s="130" t="s">
        <v>105</v>
      </c>
      <c r="Q13" s="48"/>
      <c r="R13" s="38" t="s">
        <v>28</v>
      </c>
      <c r="S13" s="39"/>
      <c r="T13" s="40"/>
      <c r="U13" s="36">
        <f t="shared" si="3"/>
        <v>0</v>
      </c>
    </row>
    <row r="14" spans="1:21" s="6" customFormat="1" ht="15" customHeight="1">
      <c r="A14" s="43">
        <v>12</v>
      </c>
      <c r="B14" s="156" t="s">
        <v>108</v>
      </c>
      <c r="C14" s="44"/>
      <c r="D14" s="45" t="s">
        <v>164</v>
      </c>
      <c r="E14" s="172">
        <v>14</v>
      </c>
      <c r="F14" s="173">
        <v>14</v>
      </c>
      <c r="G14" s="36">
        <f t="shared" si="0"/>
        <v>28</v>
      </c>
      <c r="H14" s="43">
        <v>10</v>
      </c>
      <c r="I14" s="156" t="s">
        <v>108</v>
      </c>
      <c r="J14" s="161"/>
      <c r="K14" s="45" t="s">
        <v>164</v>
      </c>
      <c r="L14" s="172">
        <v>14</v>
      </c>
      <c r="M14" s="173">
        <v>14</v>
      </c>
      <c r="N14" s="36">
        <f t="shared" si="1"/>
        <v>28</v>
      </c>
      <c r="O14" s="43">
        <v>10</v>
      </c>
      <c r="P14" s="156" t="s">
        <v>108</v>
      </c>
      <c r="Q14" s="44"/>
      <c r="R14" s="45" t="s">
        <v>164</v>
      </c>
      <c r="S14" s="172">
        <v>14</v>
      </c>
      <c r="T14" s="173">
        <v>14</v>
      </c>
      <c r="U14" s="36">
        <f t="shared" si="3"/>
        <v>28</v>
      </c>
    </row>
    <row r="16" spans="4:5" ht="12.75">
      <c r="D16" s="177" t="s">
        <v>52</v>
      </c>
      <c r="E16" s="46">
        <v>11</v>
      </c>
    </row>
    <row r="17" spans="4:5" ht="12.75">
      <c r="D17" s="178" t="s">
        <v>38</v>
      </c>
      <c r="E17" s="46">
        <v>15</v>
      </c>
    </row>
    <row r="18" spans="4:5" ht="12.75">
      <c r="D18" s="179" t="s">
        <v>40</v>
      </c>
      <c r="E18" s="46">
        <v>14</v>
      </c>
    </row>
    <row r="19" spans="4:5" ht="12.75">
      <c r="D19" s="180" t="s">
        <v>39</v>
      </c>
      <c r="E19" s="46">
        <v>11</v>
      </c>
    </row>
    <row r="20" spans="4:5" ht="12.75">
      <c r="D20" s="181" t="s">
        <v>37</v>
      </c>
      <c r="E20" s="46">
        <v>11</v>
      </c>
    </row>
    <row r="21" spans="4:5" ht="12.75">
      <c r="D21" s="182" t="s">
        <v>57</v>
      </c>
      <c r="E21" s="46">
        <v>11</v>
      </c>
    </row>
  </sheetData>
  <conditionalFormatting sqref="L3:M14 E3:F14 S3:T14">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U14"/>
  <sheetViews>
    <sheetView workbookViewId="0" topLeftCell="B1">
      <selection activeCell="C14" sqref="C14"/>
    </sheetView>
  </sheetViews>
  <sheetFormatPr defaultColWidth="9.140625" defaultRowHeight="12.75"/>
  <cols>
    <col min="1" max="1" width="3.140625" style="0" customWidth="1"/>
    <col min="2" max="2" width="6.57421875" style="0" bestFit="1" customWidth="1"/>
    <col min="3" max="3" width="26.421875" style="0" bestFit="1" customWidth="1"/>
    <col min="4" max="4" width="3.7109375" style="46" bestFit="1" customWidth="1"/>
    <col min="5" max="6" width="3.7109375" style="46" customWidth="1"/>
    <col min="7" max="7" width="3.28125" style="0" bestFit="1" customWidth="1"/>
    <col min="8" max="8" width="2.7109375" style="0" customWidth="1"/>
    <col min="9" max="9" width="6.57421875" style="0" bestFit="1" customWidth="1"/>
    <col min="10" max="10" width="29.00390625" style="0" bestFit="1" customWidth="1"/>
    <col min="11" max="11" width="3.7109375" style="0" customWidth="1"/>
    <col min="12" max="13" width="3.7109375" style="46" customWidth="1"/>
    <col min="14" max="14" width="3.28125" style="0" bestFit="1" customWidth="1"/>
    <col min="15" max="15" width="2.7109375" style="0" customWidth="1"/>
    <col min="16" max="16" width="6.57421875" style="0" bestFit="1" customWidth="1"/>
    <col min="17" max="17" width="27.00390625" style="0" bestFit="1" customWidth="1"/>
    <col min="18" max="18" width="3.7109375" style="0" customWidth="1"/>
    <col min="19" max="20" width="3.7109375" style="46" customWidth="1"/>
    <col min="21" max="21" width="3.28125" style="0" bestFit="1" customWidth="1"/>
  </cols>
  <sheetData>
    <row r="2" spans="1:21" s="32" customFormat="1" ht="12.75">
      <c r="A2" s="25" t="s">
        <v>44</v>
      </c>
      <c r="B2" s="26"/>
      <c r="C2" s="27" t="s">
        <v>49</v>
      </c>
      <c r="D2" s="28"/>
      <c r="E2" s="29" t="s">
        <v>30</v>
      </c>
      <c r="F2" s="28"/>
      <c r="G2" s="30"/>
      <c r="H2" s="31" t="s">
        <v>46</v>
      </c>
      <c r="I2" s="26"/>
      <c r="J2" s="27" t="s">
        <v>47</v>
      </c>
      <c r="K2" s="28"/>
      <c r="L2" s="29" t="s">
        <v>30</v>
      </c>
      <c r="M2" s="28"/>
      <c r="N2" s="30"/>
      <c r="O2" s="31" t="s">
        <v>48</v>
      </c>
      <c r="P2" s="26"/>
      <c r="Q2" s="27" t="s">
        <v>45</v>
      </c>
      <c r="R2" s="28"/>
      <c r="S2" s="29" t="s">
        <v>30</v>
      </c>
      <c r="T2" s="28"/>
      <c r="U2" s="30"/>
    </row>
    <row r="3" spans="1:21" s="6" customFormat="1" ht="15" customHeight="1">
      <c r="A3" s="33">
        <v>1</v>
      </c>
      <c r="B3" s="128" t="s">
        <v>102</v>
      </c>
      <c r="C3" s="52" t="s">
        <v>151</v>
      </c>
      <c r="D3" s="38" t="s">
        <v>26</v>
      </c>
      <c r="E3" s="34">
        <v>2</v>
      </c>
      <c r="F3" s="35">
        <v>1</v>
      </c>
      <c r="G3" s="36">
        <f aca="true" t="shared" si="0" ref="G3:G14">SUM(E3:F3)</f>
        <v>3</v>
      </c>
      <c r="H3" s="33">
        <v>1</v>
      </c>
      <c r="I3" s="4" t="s">
        <v>51</v>
      </c>
      <c r="J3" s="141" t="s">
        <v>119</v>
      </c>
      <c r="K3" s="38" t="s">
        <v>24</v>
      </c>
      <c r="L3" s="34">
        <v>2</v>
      </c>
      <c r="M3" s="35">
        <v>1</v>
      </c>
      <c r="N3" s="36">
        <v>2.98</v>
      </c>
      <c r="O3" s="33">
        <v>1</v>
      </c>
      <c r="P3" s="4" t="s">
        <v>51</v>
      </c>
      <c r="Q3" s="52" t="s">
        <v>152</v>
      </c>
      <c r="R3" s="38" t="s">
        <v>24</v>
      </c>
      <c r="S3" s="34">
        <v>1</v>
      </c>
      <c r="T3" s="101">
        <v>1</v>
      </c>
      <c r="U3" s="36">
        <f>SUM(S3:T3)</f>
        <v>2</v>
      </c>
    </row>
    <row r="4" spans="1:21" s="6" customFormat="1" ht="15" customHeight="1">
      <c r="A4" s="37">
        <v>2</v>
      </c>
      <c r="B4" s="129" t="s">
        <v>1</v>
      </c>
      <c r="C4" s="1" t="s">
        <v>210</v>
      </c>
      <c r="D4" s="38" t="s">
        <v>23</v>
      </c>
      <c r="E4" s="49">
        <v>1</v>
      </c>
      <c r="F4" s="50">
        <v>3</v>
      </c>
      <c r="G4" s="36">
        <f t="shared" si="0"/>
        <v>4</v>
      </c>
      <c r="H4" s="37">
        <v>2</v>
      </c>
      <c r="I4" s="129" t="s">
        <v>1</v>
      </c>
      <c r="J4" s="141" t="s">
        <v>153</v>
      </c>
      <c r="K4" s="38" t="s">
        <v>23</v>
      </c>
      <c r="L4" s="49">
        <v>1</v>
      </c>
      <c r="M4" s="50">
        <v>2</v>
      </c>
      <c r="N4" s="36">
        <f aca="true" t="shared" si="1" ref="N4:N14">SUM(L4:M4)</f>
        <v>3</v>
      </c>
      <c r="O4" s="37">
        <v>2</v>
      </c>
      <c r="P4" s="5" t="s">
        <v>6</v>
      </c>
      <c r="Q4" s="1" t="s">
        <v>154</v>
      </c>
      <c r="R4" s="38" t="s">
        <v>104</v>
      </c>
      <c r="S4" s="39">
        <v>4</v>
      </c>
      <c r="T4" s="50">
        <v>3</v>
      </c>
      <c r="U4" s="36">
        <f>SUM(S4:T4)</f>
        <v>7</v>
      </c>
    </row>
    <row r="5" spans="1:21" s="6" customFormat="1" ht="15" customHeight="1">
      <c r="A5" s="37">
        <v>3</v>
      </c>
      <c r="B5" s="4" t="s">
        <v>51</v>
      </c>
      <c r="C5" s="42" t="s">
        <v>122</v>
      </c>
      <c r="D5" s="38" t="s">
        <v>24</v>
      </c>
      <c r="E5" s="39">
        <v>3</v>
      </c>
      <c r="F5" s="40">
        <v>2</v>
      </c>
      <c r="G5" s="36">
        <f t="shared" si="0"/>
        <v>5</v>
      </c>
      <c r="H5" s="37">
        <v>3</v>
      </c>
      <c r="I5" s="128" t="s">
        <v>102</v>
      </c>
      <c r="J5" s="141" t="s">
        <v>115</v>
      </c>
      <c r="K5" s="38" t="s">
        <v>26</v>
      </c>
      <c r="L5" s="39">
        <v>3</v>
      </c>
      <c r="M5" s="40">
        <v>3</v>
      </c>
      <c r="N5" s="36">
        <f t="shared" si="1"/>
        <v>6</v>
      </c>
      <c r="O5" s="37">
        <v>3</v>
      </c>
      <c r="P5" s="128" t="s">
        <v>102</v>
      </c>
      <c r="Q5" s="42" t="s">
        <v>155</v>
      </c>
      <c r="R5" s="38" t="s">
        <v>26</v>
      </c>
      <c r="S5" s="39">
        <v>3</v>
      </c>
      <c r="T5" s="40">
        <v>4</v>
      </c>
      <c r="U5" s="36">
        <f>SUM(S5:T5)</f>
        <v>7</v>
      </c>
    </row>
    <row r="6" spans="1:21" s="6" customFormat="1" ht="15" customHeight="1">
      <c r="A6" s="37">
        <v>4</v>
      </c>
      <c r="B6" s="2" t="s">
        <v>17</v>
      </c>
      <c r="C6" s="42" t="s">
        <v>156</v>
      </c>
      <c r="D6" s="38" t="s">
        <v>103</v>
      </c>
      <c r="E6" s="39">
        <v>5</v>
      </c>
      <c r="F6" s="40">
        <v>4</v>
      </c>
      <c r="G6" s="36">
        <f t="shared" si="0"/>
        <v>9</v>
      </c>
      <c r="H6" s="37">
        <v>4</v>
      </c>
      <c r="I6" s="2" t="s">
        <v>17</v>
      </c>
      <c r="J6" s="141" t="s">
        <v>157</v>
      </c>
      <c r="K6" s="38" t="s">
        <v>103</v>
      </c>
      <c r="L6" s="39">
        <v>4</v>
      </c>
      <c r="M6" s="40">
        <v>4</v>
      </c>
      <c r="N6" s="36">
        <f t="shared" si="1"/>
        <v>8</v>
      </c>
      <c r="O6" s="37">
        <v>4</v>
      </c>
      <c r="P6" s="137" t="s">
        <v>91</v>
      </c>
      <c r="Q6" s="42" t="s">
        <v>158</v>
      </c>
      <c r="R6" s="38" t="s">
        <v>28</v>
      </c>
      <c r="S6" s="39">
        <v>2</v>
      </c>
      <c r="T6" s="50">
        <v>7</v>
      </c>
      <c r="U6" s="36">
        <f>SUM(S6:T6)</f>
        <v>9</v>
      </c>
    </row>
    <row r="7" spans="1:21" s="6" customFormat="1" ht="15" customHeight="1">
      <c r="A7" s="37">
        <v>5</v>
      </c>
      <c r="B7" s="137" t="s">
        <v>91</v>
      </c>
      <c r="C7" s="48" t="s">
        <v>159</v>
      </c>
      <c r="D7" s="38" t="s">
        <v>28</v>
      </c>
      <c r="E7" s="49">
        <v>4</v>
      </c>
      <c r="F7" s="50">
        <v>6</v>
      </c>
      <c r="G7" s="36">
        <f t="shared" si="0"/>
        <v>10</v>
      </c>
      <c r="H7" s="37">
        <v>5</v>
      </c>
      <c r="I7" s="137" t="s">
        <v>91</v>
      </c>
      <c r="J7" s="141" t="s">
        <v>160</v>
      </c>
      <c r="K7" s="38" t="s">
        <v>28</v>
      </c>
      <c r="L7" s="49">
        <v>5</v>
      </c>
      <c r="M7" s="50">
        <v>6</v>
      </c>
      <c r="N7" s="36">
        <f t="shared" si="1"/>
        <v>11</v>
      </c>
      <c r="O7" s="37">
        <v>5</v>
      </c>
      <c r="P7" s="41" t="s">
        <v>50</v>
      </c>
      <c r="Q7" s="48" t="s">
        <v>161</v>
      </c>
      <c r="R7" s="38" t="s">
        <v>25</v>
      </c>
      <c r="S7" s="49">
        <v>9</v>
      </c>
      <c r="T7" s="40">
        <v>2</v>
      </c>
      <c r="U7" s="36">
        <v>10.9</v>
      </c>
    </row>
    <row r="8" spans="1:21" s="6" customFormat="1" ht="15" customHeight="1">
      <c r="A8" s="37">
        <v>6</v>
      </c>
      <c r="B8" s="5" t="s">
        <v>6</v>
      </c>
      <c r="C8" s="48" t="s">
        <v>162</v>
      </c>
      <c r="D8" s="38" t="s">
        <v>104</v>
      </c>
      <c r="E8" s="39">
        <v>6</v>
      </c>
      <c r="F8" s="40">
        <v>5</v>
      </c>
      <c r="G8" s="36">
        <f t="shared" si="0"/>
        <v>11</v>
      </c>
      <c r="H8" s="37">
        <v>6</v>
      </c>
      <c r="I8" s="5" t="s">
        <v>6</v>
      </c>
      <c r="J8" s="141" t="s">
        <v>163</v>
      </c>
      <c r="K8" s="38" t="s">
        <v>104</v>
      </c>
      <c r="L8" s="39">
        <v>9</v>
      </c>
      <c r="M8" s="40">
        <v>5</v>
      </c>
      <c r="N8" s="36">
        <f t="shared" si="1"/>
        <v>14</v>
      </c>
      <c r="O8" s="37">
        <v>6</v>
      </c>
      <c r="P8" s="156" t="s">
        <v>108</v>
      </c>
      <c r="Q8" s="48" t="s">
        <v>266</v>
      </c>
      <c r="R8" s="38" t="s">
        <v>164</v>
      </c>
      <c r="S8" s="39">
        <v>6</v>
      </c>
      <c r="T8" s="40">
        <v>5</v>
      </c>
      <c r="U8" s="36">
        <v>10.99</v>
      </c>
    </row>
    <row r="9" spans="1:21" s="6" customFormat="1" ht="15" customHeight="1">
      <c r="A9" s="37">
        <v>7</v>
      </c>
      <c r="B9" s="41" t="s">
        <v>50</v>
      </c>
      <c r="C9" s="1" t="s">
        <v>165</v>
      </c>
      <c r="D9" s="38" t="s">
        <v>25</v>
      </c>
      <c r="E9" s="157">
        <v>13</v>
      </c>
      <c r="F9" s="50">
        <v>8</v>
      </c>
      <c r="G9" s="36">
        <f t="shared" si="0"/>
        <v>21</v>
      </c>
      <c r="H9" s="37">
        <v>7</v>
      </c>
      <c r="I9" s="3" t="s">
        <v>11</v>
      </c>
      <c r="J9" s="141" t="s">
        <v>166</v>
      </c>
      <c r="K9" s="38" t="s">
        <v>22</v>
      </c>
      <c r="L9" s="49">
        <v>7</v>
      </c>
      <c r="M9" s="50">
        <v>8</v>
      </c>
      <c r="N9" s="36">
        <f t="shared" si="1"/>
        <v>15</v>
      </c>
      <c r="O9" s="37">
        <v>7</v>
      </c>
      <c r="P9" s="2" t="s">
        <v>17</v>
      </c>
      <c r="Q9" s="1" t="s">
        <v>167</v>
      </c>
      <c r="R9" s="38" t="s">
        <v>103</v>
      </c>
      <c r="S9" s="39">
        <v>5</v>
      </c>
      <c r="T9" s="40">
        <v>6</v>
      </c>
      <c r="U9" s="36">
        <f aca="true" t="shared" si="2" ref="U9:U14">SUM(S9:T9)</f>
        <v>11</v>
      </c>
    </row>
    <row r="10" spans="1:21" s="6" customFormat="1" ht="15" customHeight="1">
      <c r="A10" s="37">
        <v>8</v>
      </c>
      <c r="B10" s="158" t="s">
        <v>109</v>
      </c>
      <c r="C10" s="48" t="s">
        <v>168</v>
      </c>
      <c r="D10" s="38" t="s">
        <v>164</v>
      </c>
      <c r="E10" s="142">
        <v>8</v>
      </c>
      <c r="F10" s="40">
        <v>7</v>
      </c>
      <c r="G10" s="36">
        <f t="shared" si="0"/>
        <v>15</v>
      </c>
      <c r="H10" s="37">
        <v>8</v>
      </c>
      <c r="I10" s="41" t="s">
        <v>50</v>
      </c>
      <c r="J10" s="141" t="s">
        <v>169</v>
      </c>
      <c r="K10" s="38" t="s">
        <v>25</v>
      </c>
      <c r="L10" s="140">
        <v>8</v>
      </c>
      <c r="M10" s="50">
        <v>7</v>
      </c>
      <c r="N10" s="36">
        <f t="shared" si="1"/>
        <v>15</v>
      </c>
      <c r="O10" s="37">
        <v>8</v>
      </c>
      <c r="P10" s="129" t="s">
        <v>1</v>
      </c>
      <c r="Q10" s="48" t="s">
        <v>170</v>
      </c>
      <c r="R10" s="38" t="s">
        <v>23</v>
      </c>
      <c r="S10" s="49">
        <v>7</v>
      </c>
      <c r="T10" s="40">
        <v>10</v>
      </c>
      <c r="U10" s="36">
        <f t="shared" si="2"/>
        <v>17</v>
      </c>
    </row>
    <row r="11" spans="1:21" s="6" customFormat="1" ht="15" customHeight="1">
      <c r="A11" s="37">
        <v>9</v>
      </c>
      <c r="B11" s="130" t="s">
        <v>105</v>
      </c>
      <c r="C11" s="48" t="s">
        <v>171</v>
      </c>
      <c r="D11" s="38" t="s">
        <v>27</v>
      </c>
      <c r="E11" s="49">
        <v>9</v>
      </c>
      <c r="F11" s="50">
        <v>11</v>
      </c>
      <c r="G11" s="36">
        <f t="shared" si="0"/>
        <v>20</v>
      </c>
      <c r="H11" s="37"/>
      <c r="I11" s="158" t="s">
        <v>109</v>
      </c>
      <c r="J11" s="141" t="s">
        <v>172</v>
      </c>
      <c r="K11" s="38" t="s">
        <v>164</v>
      </c>
      <c r="L11" s="140">
        <v>6</v>
      </c>
      <c r="M11" s="50">
        <v>9</v>
      </c>
      <c r="N11" s="36">
        <f t="shared" si="1"/>
        <v>15</v>
      </c>
      <c r="O11" s="37"/>
      <c r="P11" s="158" t="s">
        <v>109</v>
      </c>
      <c r="Q11" s="48" t="s">
        <v>173</v>
      </c>
      <c r="R11" s="38" t="s">
        <v>164</v>
      </c>
      <c r="S11" s="49">
        <v>8</v>
      </c>
      <c r="T11" s="50">
        <v>9</v>
      </c>
      <c r="U11" s="36">
        <f t="shared" si="2"/>
        <v>17</v>
      </c>
    </row>
    <row r="12" spans="1:21" s="6" customFormat="1" ht="15" customHeight="1">
      <c r="A12" s="37">
        <v>10</v>
      </c>
      <c r="B12" s="156" t="s">
        <v>108</v>
      </c>
      <c r="C12" s="48" t="s">
        <v>174</v>
      </c>
      <c r="D12" s="38" t="s">
        <v>164</v>
      </c>
      <c r="E12" s="159">
        <v>13</v>
      </c>
      <c r="F12" s="50">
        <v>9</v>
      </c>
      <c r="G12" s="36">
        <f t="shared" si="0"/>
        <v>22</v>
      </c>
      <c r="H12" s="37"/>
      <c r="I12" s="139" t="s">
        <v>111</v>
      </c>
      <c r="J12" s="1" t="s">
        <v>175</v>
      </c>
      <c r="K12" s="38" t="s">
        <v>112</v>
      </c>
      <c r="L12" s="142">
        <v>10</v>
      </c>
      <c r="M12" s="142">
        <v>10</v>
      </c>
      <c r="N12" s="36">
        <f t="shared" si="1"/>
        <v>20</v>
      </c>
      <c r="O12" s="37"/>
      <c r="P12" s="3" t="s">
        <v>11</v>
      </c>
      <c r="Q12" s="48" t="s">
        <v>176</v>
      </c>
      <c r="R12" s="38" t="s">
        <v>22</v>
      </c>
      <c r="S12" s="49">
        <v>10</v>
      </c>
      <c r="T12" s="40">
        <v>8</v>
      </c>
      <c r="U12" s="36">
        <f t="shared" si="2"/>
        <v>18</v>
      </c>
    </row>
    <row r="13" spans="1:21" s="6" customFormat="1" ht="15" customHeight="1">
      <c r="A13" s="37">
        <v>11</v>
      </c>
      <c r="B13" s="3" t="s">
        <v>11</v>
      </c>
      <c r="C13" s="48" t="s">
        <v>264</v>
      </c>
      <c r="D13" s="38" t="s">
        <v>22</v>
      </c>
      <c r="E13" s="157">
        <v>13</v>
      </c>
      <c r="F13" s="50">
        <v>10</v>
      </c>
      <c r="G13" s="36">
        <f t="shared" si="0"/>
        <v>23</v>
      </c>
      <c r="H13" s="37">
        <v>9</v>
      </c>
      <c r="I13" s="130" t="s">
        <v>105</v>
      </c>
      <c r="J13" s="141" t="s">
        <v>177</v>
      </c>
      <c r="K13" s="38" t="s">
        <v>27</v>
      </c>
      <c r="L13" s="142">
        <v>12</v>
      </c>
      <c r="M13" s="40">
        <v>11</v>
      </c>
      <c r="N13" s="36">
        <f t="shared" si="1"/>
        <v>23</v>
      </c>
      <c r="O13" s="37">
        <v>9</v>
      </c>
      <c r="P13" s="130" t="s">
        <v>105</v>
      </c>
      <c r="Q13" s="48" t="s">
        <v>178</v>
      </c>
      <c r="R13" s="38" t="s">
        <v>27</v>
      </c>
      <c r="S13" s="39">
        <v>11</v>
      </c>
      <c r="T13" s="40">
        <v>11</v>
      </c>
      <c r="U13" s="36">
        <f t="shared" si="2"/>
        <v>22</v>
      </c>
    </row>
    <row r="14" spans="1:21" s="6" customFormat="1" ht="15" customHeight="1">
      <c r="A14" s="43">
        <v>12</v>
      </c>
      <c r="B14" s="139" t="s">
        <v>111</v>
      </c>
      <c r="C14" s="44" t="s">
        <v>179</v>
      </c>
      <c r="D14" s="45" t="s">
        <v>112</v>
      </c>
      <c r="E14" s="160">
        <v>13</v>
      </c>
      <c r="F14" s="51">
        <v>12</v>
      </c>
      <c r="G14" s="36">
        <f t="shared" si="0"/>
        <v>25</v>
      </c>
      <c r="H14" s="43">
        <v>10</v>
      </c>
      <c r="I14" s="156" t="s">
        <v>108</v>
      </c>
      <c r="J14" s="161" t="s">
        <v>180</v>
      </c>
      <c r="K14" s="45" t="s">
        <v>164</v>
      </c>
      <c r="L14" s="102">
        <v>11</v>
      </c>
      <c r="M14" s="162">
        <v>13</v>
      </c>
      <c r="N14" s="36">
        <f t="shared" si="1"/>
        <v>24</v>
      </c>
      <c r="O14" s="43">
        <v>10</v>
      </c>
      <c r="P14" s="139" t="s">
        <v>111</v>
      </c>
      <c r="Q14" s="44" t="s">
        <v>181</v>
      </c>
      <c r="R14" s="45" t="s">
        <v>112</v>
      </c>
      <c r="S14" s="160">
        <v>13</v>
      </c>
      <c r="T14" s="51">
        <v>12</v>
      </c>
      <c r="U14" s="36">
        <f t="shared" si="2"/>
        <v>25</v>
      </c>
    </row>
  </sheetData>
  <conditionalFormatting sqref="L3:M14 S3:T14 E3:F14">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V12"/>
  <sheetViews>
    <sheetView workbookViewId="0" topLeftCell="A1">
      <selection activeCell="K11" sqref="K11"/>
    </sheetView>
  </sheetViews>
  <sheetFormatPr defaultColWidth="9.140625" defaultRowHeight="12.75"/>
  <cols>
    <col min="1" max="1" width="3.421875" style="0" customWidth="1"/>
    <col min="2" max="2" width="3.140625" style="0" customWidth="1"/>
    <col min="3" max="3" width="5.7109375" style="0" customWidth="1"/>
    <col min="4" max="4" width="26.421875" style="0" bestFit="1" customWidth="1"/>
    <col min="5" max="5" width="3.7109375" style="46" bestFit="1" customWidth="1"/>
    <col min="6" max="7" width="3.7109375" style="46" customWidth="1"/>
    <col min="8" max="8" width="3.28125" style="0" bestFit="1" customWidth="1"/>
    <col min="9" max="9" width="2.7109375" style="0" customWidth="1"/>
    <col min="10" max="10" width="5.7109375" style="0" customWidth="1"/>
    <col min="11" max="11" width="27.28125" style="0" bestFit="1" customWidth="1"/>
    <col min="12" max="12" width="3.7109375" style="0" customWidth="1"/>
    <col min="13" max="14" width="3.7109375" style="46" customWidth="1"/>
    <col min="15" max="15" width="3.28125" style="0" bestFit="1" customWidth="1"/>
    <col min="16" max="16" width="2.7109375" style="0" customWidth="1"/>
    <col min="17" max="17" width="5.7109375" style="0" customWidth="1"/>
    <col min="18" max="18" width="24.140625" style="0" bestFit="1" customWidth="1"/>
    <col min="19" max="19" width="3.7109375" style="0" customWidth="1"/>
    <col min="20" max="21" width="3.7109375" style="46" customWidth="1"/>
    <col min="22" max="22" width="3.28125" style="0" bestFit="1" customWidth="1"/>
  </cols>
  <sheetData>
    <row r="2" spans="1:22" s="32" customFormat="1" ht="12.75">
      <c r="A2"/>
      <c r="B2" s="25" t="s">
        <v>44</v>
      </c>
      <c r="C2" s="26"/>
      <c r="D2" s="27" t="s">
        <v>49</v>
      </c>
      <c r="E2" s="28"/>
      <c r="F2" s="29" t="s">
        <v>30</v>
      </c>
      <c r="G2" s="28"/>
      <c r="H2" s="30"/>
      <c r="I2" s="31" t="s">
        <v>46</v>
      </c>
      <c r="J2" s="26"/>
      <c r="K2" s="27" t="s">
        <v>47</v>
      </c>
      <c r="L2" s="28"/>
      <c r="M2" s="29" t="s">
        <v>30</v>
      </c>
      <c r="N2" s="28"/>
      <c r="O2" s="30"/>
      <c r="P2" s="31" t="s">
        <v>48</v>
      </c>
      <c r="Q2" s="26"/>
      <c r="R2" s="27" t="s">
        <v>45</v>
      </c>
      <c r="S2" s="28"/>
      <c r="T2" s="29" t="s">
        <v>30</v>
      </c>
      <c r="U2" s="28"/>
      <c r="V2" s="30"/>
    </row>
    <row r="3" spans="1:22" s="6" customFormat="1" ht="15" customHeight="1">
      <c r="A3"/>
      <c r="B3" s="33">
        <v>1</v>
      </c>
      <c r="C3" s="4" t="s">
        <v>51</v>
      </c>
      <c r="D3" s="52" t="s">
        <v>122</v>
      </c>
      <c r="E3" s="38" t="s">
        <v>104</v>
      </c>
      <c r="F3" s="34">
        <v>1</v>
      </c>
      <c r="G3" s="35">
        <v>1</v>
      </c>
      <c r="H3" s="36">
        <f aca="true" t="shared" si="0" ref="H3:H12">SUM(F3:G3)</f>
        <v>2</v>
      </c>
      <c r="I3" s="33">
        <v>1</v>
      </c>
      <c r="J3" s="4" t="s">
        <v>51</v>
      </c>
      <c r="K3" s="141" t="s">
        <v>126</v>
      </c>
      <c r="L3" s="38" t="s">
        <v>104</v>
      </c>
      <c r="M3" s="100">
        <v>1</v>
      </c>
      <c r="N3" s="101">
        <v>1</v>
      </c>
      <c r="O3" s="36">
        <f aca="true" t="shared" si="1" ref="O3:O12">SUM(M3:N3)</f>
        <v>2</v>
      </c>
      <c r="P3" s="33">
        <v>1</v>
      </c>
      <c r="Q3" s="137" t="s">
        <v>91</v>
      </c>
      <c r="R3" s="52" t="s">
        <v>134</v>
      </c>
      <c r="S3" s="38" t="s">
        <v>27</v>
      </c>
      <c r="T3" s="34">
        <v>1</v>
      </c>
      <c r="U3" s="101"/>
      <c r="V3" s="36">
        <f aca="true" t="shared" si="2" ref="V3:V10">SUM(T3:U3)</f>
        <v>1</v>
      </c>
    </row>
    <row r="4" spans="1:22" s="6" customFormat="1" ht="15" customHeight="1">
      <c r="A4"/>
      <c r="B4" s="37">
        <v>2</v>
      </c>
      <c r="C4" s="41" t="s">
        <v>50</v>
      </c>
      <c r="D4" s="1" t="s">
        <v>119</v>
      </c>
      <c r="E4" s="38" t="s">
        <v>24</v>
      </c>
      <c r="F4" s="49">
        <v>2</v>
      </c>
      <c r="G4" s="50">
        <v>2</v>
      </c>
      <c r="H4" s="36">
        <f t="shared" si="0"/>
        <v>4</v>
      </c>
      <c r="I4" s="37">
        <v>2</v>
      </c>
      <c r="J4" s="128" t="s">
        <v>102</v>
      </c>
      <c r="K4" s="141" t="s">
        <v>125</v>
      </c>
      <c r="L4" s="38" t="s">
        <v>25</v>
      </c>
      <c r="M4" s="39">
        <v>5</v>
      </c>
      <c r="N4" s="40">
        <v>2</v>
      </c>
      <c r="O4" s="36">
        <f t="shared" si="1"/>
        <v>7</v>
      </c>
      <c r="P4" s="37">
        <v>2</v>
      </c>
      <c r="Q4" s="128" t="s">
        <v>102</v>
      </c>
      <c r="R4" s="1" t="s">
        <v>132</v>
      </c>
      <c r="S4" s="38" t="s">
        <v>25</v>
      </c>
      <c r="T4" s="39">
        <v>2</v>
      </c>
      <c r="U4" s="40"/>
      <c r="V4" s="36">
        <f t="shared" si="2"/>
        <v>2</v>
      </c>
    </row>
    <row r="5" spans="1:22" s="6" customFormat="1" ht="15" customHeight="1">
      <c r="A5"/>
      <c r="B5" s="37">
        <v>3</v>
      </c>
      <c r="C5" s="128" t="s">
        <v>102</v>
      </c>
      <c r="D5" s="42" t="s">
        <v>115</v>
      </c>
      <c r="E5" s="38" t="s">
        <v>25</v>
      </c>
      <c r="F5" s="39">
        <v>3</v>
      </c>
      <c r="G5" s="40">
        <v>3</v>
      </c>
      <c r="H5" s="36">
        <f t="shared" si="0"/>
        <v>6</v>
      </c>
      <c r="I5" s="37">
        <v>3</v>
      </c>
      <c r="J5" s="41" t="s">
        <v>50</v>
      </c>
      <c r="K5" s="141" t="s">
        <v>149</v>
      </c>
      <c r="L5" s="38" t="s">
        <v>24</v>
      </c>
      <c r="M5" s="39">
        <v>6</v>
      </c>
      <c r="N5" s="40">
        <v>3</v>
      </c>
      <c r="O5" s="36">
        <f t="shared" si="1"/>
        <v>9</v>
      </c>
      <c r="P5" s="37">
        <v>3</v>
      </c>
      <c r="Q5" s="129" t="s">
        <v>1</v>
      </c>
      <c r="R5" s="42" t="s">
        <v>131</v>
      </c>
      <c r="S5" s="38" t="s">
        <v>22</v>
      </c>
      <c r="T5" s="39">
        <v>3</v>
      </c>
      <c r="U5" s="50"/>
      <c r="V5" s="36">
        <f t="shared" si="2"/>
        <v>3</v>
      </c>
    </row>
    <row r="6" spans="1:22" s="6" customFormat="1" ht="15" customHeight="1">
      <c r="A6"/>
      <c r="B6" s="37">
        <v>4</v>
      </c>
      <c r="C6" s="5" t="s">
        <v>6</v>
      </c>
      <c r="D6" s="42" t="s">
        <v>113</v>
      </c>
      <c r="E6" s="38" t="s">
        <v>103</v>
      </c>
      <c r="F6" s="39">
        <v>4</v>
      </c>
      <c r="G6" s="40">
        <v>4</v>
      </c>
      <c r="H6" s="36">
        <f t="shared" si="0"/>
        <v>8</v>
      </c>
      <c r="I6" s="37">
        <v>4</v>
      </c>
      <c r="J6" s="137" t="s">
        <v>91</v>
      </c>
      <c r="K6" s="141" t="s">
        <v>127</v>
      </c>
      <c r="L6" s="38" t="s">
        <v>27</v>
      </c>
      <c r="M6" s="49">
        <v>3</v>
      </c>
      <c r="N6" s="50">
        <v>7</v>
      </c>
      <c r="O6" s="36">
        <f t="shared" si="1"/>
        <v>10</v>
      </c>
      <c r="P6" s="37">
        <v>4</v>
      </c>
      <c r="Q6" s="5" t="s">
        <v>6</v>
      </c>
      <c r="R6" s="42" t="s">
        <v>130</v>
      </c>
      <c r="S6" s="38" t="s">
        <v>103</v>
      </c>
      <c r="T6" s="49">
        <v>4</v>
      </c>
      <c r="U6" s="40"/>
      <c r="V6" s="36">
        <f t="shared" si="2"/>
        <v>4</v>
      </c>
    </row>
    <row r="7" spans="1:22" s="6" customFormat="1" ht="15" customHeight="1">
      <c r="A7"/>
      <c r="B7" s="37">
        <v>5</v>
      </c>
      <c r="C7" s="2" t="s">
        <v>17</v>
      </c>
      <c r="D7" s="48" t="s">
        <v>118</v>
      </c>
      <c r="E7" s="38" t="s">
        <v>28</v>
      </c>
      <c r="F7" s="49">
        <v>6</v>
      </c>
      <c r="G7" s="50">
        <v>6</v>
      </c>
      <c r="H7" s="36">
        <f t="shared" si="0"/>
        <v>12</v>
      </c>
      <c r="I7" s="37">
        <v>5</v>
      </c>
      <c r="J7" s="2" t="s">
        <v>17</v>
      </c>
      <c r="K7" s="141" t="s">
        <v>129</v>
      </c>
      <c r="L7" s="38" t="s">
        <v>28</v>
      </c>
      <c r="M7" s="49">
        <v>4</v>
      </c>
      <c r="N7" s="50">
        <v>6</v>
      </c>
      <c r="O7" s="36">
        <f t="shared" si="1"/>
        <v>10</v>
      </c>
      <c r="P7" s="37">
        <v>5</v>
      </c>
      <c r="Q7" s="4" t="s">
        <v>51</v>
      </c>
      <c r="R7" s="48" t="s">
        <v>133</v>
      </c>
      <c r="S7" s="38" t="s">
        <v>104</v>
      </c>
      <c r="T7" s="49">
        <v>5</v>
      </c>
      <c r="U7" s="40"/>
      <c r="V7" s="36">
        <f t="shared" si="2"/>
        <v>5</v>
      </c>
    </row>
    <row r="8" spans="1:22" s="6" customFormat="1" ht="15" customHeight="1">
      <c r="A8"/>
      <c r="B8" s="37">
        <v>6</v>
      </c>
      <c r="C8" s="137" t="s">
        <v>91</v>
      </c>
      <c r="D8" s="48" t="s">
        <v>116</v>
      </c>
      <c r="E8" s="38" t="s">
        <v>27</v>
      </c>
      <c r="F8" s="39">
        <v>8</v>
      </c>
      <c r="G8" s="40">
        <v>5</v>
      </c>
      <c r="H8" s="36">
        <f t="shared" si="0"/>
        <v>13</v>
      </c>
      <c r="I8" s="37">
        <v>6</v>
      </c>
      <c r="J8" s="5" t="s">
        <v>6</v>
      </c>
      <c r="K8" s="141" t="s">
        <v>123</v>
      </c>
      <c r="L8" s="38" t="s">
        <v>103</v>
      </c>
      <c r="M8" s="39">
        <v>2</v>
      </c>
      <c r="N8" s="40">
        <v>9</v>
      </c>
      <c r="O8" s="36">
        <f t="shared" si="1"/>
        <v>11</v>
      </c>
      <c r="P8" s="37">
        <v>6</v>
      </c>
      <c r="Q8" s="3" t="s">
        <v>11</v>
      </c>
      <c r="R8" s="48" t="s">
        <v>135</v>
      </c>
      <c r="S8" s="38" t="s">
        <v>70</v>
      </c>
      <c r="T8" s="39">
        <v>6</v>
      </c>
      <c r="U8" s="50"/>
      <c r="V8" s="36">
        <f t="shared" si="2"/>
        <v>6</v>
      </c>
    </row>
    <row r="9" spans="1:22" s="6" customFormat="1" ht="15" customHeight="1">
      <c r="A9"/>
      <c r="B9" s="37">
        <v>7</v>
      </c>
      <c r="C9" s="3" t="s">
        <v>11</v>
      </c>
      <c r="D9" s="1" t="s">
        <v>117</v>
      </c>
      <c r="E9" s="38" t="s">
        <v>70</v>
      </c>
      <c r="F9" s="49">
        <v>5</v>
      </c>
      <c r="G9" s="50">
        <v>8</v>
      </c>
      <c r="H9" s="36">
        <f t="shared" si="0"/>
        <v>13</v>
      </c>
      <c r="I9" s="37">
        <v>7</v>
      </c>
      <c r="J9" s="3" t="s">
        <v>11</v>
      </c>
      <c r="K9" s="141" t="s">
        <v>128</v>
      </c>
      <c r="L9" s="38" t="s">
        <v>70</v>
      </c>
      <c r="M9" s="49">
        <v>7</v>
      </c>
      <c r="N9" s="50">
        <v>4</v>
      </c>
      <c r="O9" s="36">
        <f t="shared" si="1"/>
        <v>11</v>
      </c>
      <c r="P9" s="37">
        <v>7</v>
      </c>
      <c r="Q9" s="2" t="s">
        <v>17</v>
      </c>
      <c r="R9" s="1" t="s">
        <v>136</v>
      </c>
      <c r="S9" s="38" t="s">
        <v>28</v>
      </c>
      <c r="T9" s="49">
        <v>7</v>
      </c>
      <c r="U9" s="40"/>
      <c r="V9" s="36">
        <f t="shared" si="2"/>
        <v>7</v>
      </c>
    </row>
    <row r="10" spans="1:22" s="6" customFormat="1" ht="15" customHeight="1">
      <c r="A10"/>
      <c r="B10" s="37">
        <v>8</v>
      </c>
      <c r="C10" s="129" t="s">
        <v>1</v>
      </c>
      <c r="D10" s="48" t="s">
        <v>114</v>
      </c>
      <c r="E10" s="38" t="s">
        <v>22</v>
      </c>
      <c r="F10" s="140">
        <v>9</v>
      </c>
      <c r="G10" s="50">
        <v>7</v>
      </c>
      <c r="H10" s="36">
        <f t="shared" si="0"/>
        <v>16</v>
      </c>
      <c r="I10" s="37">
        <v>8</v>
      </c>
      <c r="J10" s="139" t="s">
        <v>111</v>
      </c>
      <c r="K10" s="141" t="s">
        <v>150</v>
      </c>
      <c r="L10" s="38" t="s">
        <v>112</v>
      </c>
      <c r="M10" s="142">
        <v>9</v>
      </c>
      <c r="N10" s="40">
        <v>5</v>
      </c>
      <c r="O10" s="36">
        <f t="shared" si="1"/>
        <v>14</v>
      </c>
      <c r="P10" s="37">
        <v>8</v>
      </c>
      <c r="Q10" s="130" t="s">
        <v>105</v>
      </c>
      <c r="R10" s="48" t="s">
        <v>139</v>
      </c>
      <c r="S10" s="38" t="s">
        <v>26</v>
      </c>
      <c r="T10" s="39">
        <v>8</v>
      </c>
      <c r="U10" s="40"/>
      <c r="V10" s="36">
        <f t="shared" si="2"/>
        <v>8</v>
      </c>
    </row>
    <row r="11" spans="1:22" s="6" customFormat="1" ht="15" customHeight="1">
      <c r="A11"/>
      <c r="B11" s="37">
        <v>9</v>
      </c>
      <c r="C11" s="139" t="s">
        <v>111</v>
      </c>
      <c r="D11" s="48" t="s">
        <v>120</v>
      </c>
      <c r="E11" s="38" t="s">
        <v>112</v>
      </c>
      <c r="F11" s="140">
        <v>7</v>
      </c>
      <c r="G11" s="50">
        <v>10</v>
      </c>
      <c r="H11" s="36">
        <f t="shared" si="0"/>
        <v>17</v>
      </c>
      <c r="I11" s="37">
        <v>9</v>
      </c>
      <c r="J11" s="129" t="s">
        <v>1</v>
      </c>
      <c r="K11" s="141" t="s">
        <v>124</v>
      </c>
      <c r="L11" s="38" t="s">
        <v>22</v>
      </c>
      <c r="M11" s="140">
        <v>8</v>
      </c>
      <c r="N11" s="50">
        <v>8</v>
      </c>
      <c r="O11" s="36">
        <f t="shared" si="1"/>
        <v>16</v>
      </c>
      <c r="P11" s="37">
        <v>9</v>
      </c>
      <c r="Q11" s="139" t="s">
        <v>111</v>
      </c>
      <c r="R11" s="48" t="s">
        <v>138</v>
      </c>
      <c r="S11" s="38" t="s">
        <v>112</v>
      </c>
      <c r="T11" s="49">
        <v>9</v>
      </c>
      <c r="U11" s="50"/>
      <c r="V11" s="36"/>
    </row>
    <row r="12" spans="1:22" s="6" customFormat="1" ht="15" customHeight="1">
      <c r="A12"/>
      <c r="B12" s="43">
        <v>10</v>
      </c>
      <c r="C12" s="130" t="s">
        <v>105</v>
      </c>
      <c r="D12" s="44" t="s">
        <v>121</v>
      </c>
      <c r="E12" s="45" t="s">
        <v>26</v>
      </c>
      <c r="F12" s="102">
        <v>10</v>
      </c>
      <c r="G12" s="103">
        <v>9</v>
      </c>
      <c r="H12" s="36">
        <f t="shared" si="0"/>
        <v>19</v>
      </c>
      <c r="I12" s="43">
        <v>10</v>
      </c>
      <c r="J12" s="130" t="s">
        <v>105</v>
      </c>
      <c r="K12" s="143" t="s">
        <v>147</v>
      </c>
      <c r="L12" s="45" t="s">
        <v>26</v>
      </c>
      <c r="M12" s="102">
        <v>10</v>
      </c>
      <c r="N12" s="103">
        <v>10</v>
      </c>
      <c r="O12" s="36">
        <f t="shared" si="1"/>
        <v>20</v>
      </c>
      <c r="P12" s="43">
        <v>10</v>
      </c>
      <c r="Q12" s="41" t="s">
        <v>50</v>
      </c>
      <c r="R12" s="44" t="s">
        <v>137</v>
      </c>
      <c r="S12" s="45" t="s">
        <v>24</v>
      </c>
      <c r="T12" s="144">
        <v>14</v>
      </c>
      <c r="U12" s="51"/>
      <c r="V12" s="36">
        <f>SUM(T12:U12)</f>
        <v>14</v>
      </c>
    </row>
  </sheetData>
  <conditionalFormatting sqref="F3:G12 M3:N12 T3:U12">
    <cfRule type="cellIs" priority="1" dxfId="0" operator="equal" stopIfTrue="1">
      <formula>1</formula>
    </cfRule>
  </conditionalFormatting>
  <printOptions horizontalCentered="1" verticalCentered="1"/>
  <pageMargins left="0.75" right="0.32"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Petroleum Development Oman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mu51647</dc:creator>
  <cp:keywords/>
  <dc:description/>
  <cp:lastModifiedBy>mu50391</cp:lastModifiedBy>
  <cp:lastPrinted>2008-06-06T18:58:11Z</cp:lastPrinted>
  <dcterms:created xsi:type="dcterms:W3CDTF">2005-09-27T03:28:22Z</dcterms:created>
  <dcterms:modified xsi:type="dcterms:W3CDTF">2008-06-23T10:55:48Z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-291519118</vt:i4>
  </property>
  <property fmtid="{D5CDD505-2E9C-101B-9397-08002B2CF9AE}" pid="3" name="_EmailSubject">
    <vt:lpwstr>Team race results</vt:lpwstr>
  </property>
  <property fmtid="{D5CDD505-2E9C-101B-9397-08002B2CF9AE}" pid="4" name="_AuthorEmail">
    <vt:lpwstr>Robbert.Nieuwenhuijs@pdo.co.om</vt:lpwstr>
  </property>
  <property fmtid="{D5CDD505-2E9C-101B-9397-08002B2CF9AE}" pid="5" name="_AuthorEmailDisplayName">
    <vt:lpwstr>Nieuwenhuijs, Robbert DSC82</vt:lpwstr>
  </property>
  <property fmtid="{D5CDD505-2E9C-101B-9397-08002B2CF9AE}" pid="6" name="_PreviousAdHocReviewCycleID">
    <vt:i4>-151647043</vt:i4>
  </property>
  <property fmtid="{D5CDD505-2E9C-101B-9397-08002B2CF9AE}" pid="7" name="_ReviewingToolsShownOnce">
    <vt:lpwstr/>
  </property>
</Properties>
</file>