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620" yWindow="65521" windowWidth="7665" windowHeight="8700" tabRatio="952" activeTab="0"/>
  </bookViews>
  <sheets>
    <sheet name="Overall Results" sheetId="1" r:id="rId1"/>
    <sheet name="Sept" sheetId="2" r:id="rId2"/>
    <sheet name="Aug" sheetId="3" r:id="rId3"/>
    <sheet name="July" sheetId="4" r:id="rId4"/>
    <sheet name="June" sheetId="5" r:id="rId5"/>
    <sheet name="May" sheetId="6" r:id="rId6"/>
    <sheet name="April" sheetId="7" r:id="rId7"/>
    <sheet name="March" sheetId="8" r:id="rId8"/>
    <sheet name="Feb" sheetId="9" r:id="rId9"/>
    <sheet name="Jan" sheetId="10" r:id="rId10"/>
    <sheet name="Nov" sheetId="11" r:id="rId11"/>
    <sheet name="Individual Results" sheetId="12" r:id="rId12"/>
    <sheet name="OOD and Boat Rotation" sheetId="13" r:id="rId13"/>
  </sheets>
  <definedNames>
    <definedName name="_xlnm.Print_Area" localSheetId="11">'Individual Results'!$A$1:$AB$51</definedName>
    <definedName name="_xlnm.Print_Area" localSheetId="12">'OOD and Boat Rotation'!$A$1:$O$12</definedName>
    <definedName name="_xlnm.Print_Area" localSheetId="0">'Overall Results'!$A$1:$Q$11</definedName>
  </definedNames>
  <calcPr fullCalcOnLoad="1"/>
</workbook>
</file>

<file path=xl/comments10.xml><?xml version="1.0" encoding="utf-8"?>
<comments xmlns="http://schemas.openxmlformats.org/spreadsheetml/2006/main">
  <authors>
    <author>mu50391</author>
  </authors>
  <commentList>
    <comment ref="A18" authorId="0">
      <text>
        <r>
          <rPr>
            <sz val="8"/>
            <rFont val="Tahoma"/>
            <family val="0"/>
          </rPr>
          <t xml:space="preserve">After a short delay we finally had enough wind again to start the sailing.
1st race
A good start from GM and off they went. Not to be seen again though chased by Surfin Turtles, but never really challenged. An excellent race by WildCats resulted in a 3rd place. Well done Frans. Dayaks had some confusing about the start and the OOD didn't help either, not lowering the final flag at the start. However the OOD was gratefull that the Dayaks didn't sail the proper course, so no issue there....
2nd race
Some infringements at the start resulted in a 360 penalty for the Muscats and the GM. The Surfin Turtles took maximum advantage by sailing straight to the 1st place. Dayaks were chasing, sailed excellent but couldn't catch the big fish. Wildcats again repeated the good form, resulting in a another 3rd place. GM recovered from the disastrous start and caught 4 boats on the way to finish 4th.
NB a big compliment for Victoria / Safia who did all their penalties and also had an anchor weight attached to the boat to reach the necessary weight requirements.
3rd race
Youth is coming up as was demonstrated by the Tetteroo clan (Jeroen and Daan) for the Wilcats. A very promising 2nd place, although they have to gain somehow in weight next time.
A reunited team (me and Jen Heller) choose the right side of the course (what's in a name) by starting on port and were lucky that it was the preferred side. First at the windward mark and not challenged during the race. An excellent 3rd place sailed by the Dayaks (Apollo Kok/ Mike Kramer).
4th race
3 boats over the line before the start signal caused some congestion at the line. GM immediately choose to go around the port mark, but unfortunately were luffed up by the MusCats and lost sight of the mark, which ended up at the dolphin striker. Dayats and Giants had a good start. Surfin Turtles and MusCats started over port, but didn't had the big advantage as in the previous race. Wind was dropping and the call for the lay line of the windward mark proved decisive. Both Dayats and Giants called it to short and Surfin Turtles with the Muscats took advantage of the 2 extra tacks off Dayats / Giants. Many thanks to Jen who did an excellent job of calling the lay-line's. The battle continued between the Surfin Turtles and MusCats. Surfin Turtles waited twice too long to gibe for the leeward mark. Both time's Muscats jibbed inside. After rounding the leeward mark the Muscats were close enough to prevent Surfin Turtles to tack. It did help that they messed up their tack so the Muscats sailed clear for another win with Surfin Turtles 2nd. GM recovered remarkably from their fight with the starting mark and finished 3rd. 
5th race
with a dying wind and increasing current it was a real challenge to sail a race without any infringements. From the OOD boat we could observe many boats doing additional circles at the windward mark. The Surfin Turtles won despite having to do twice a 360 cause of hitting the upwind mark. The Dayaks couldn't stay clear either and the MusCats followed this as well.
The Dayats and Dayaks came in 2nd and 3rd respectively and all three boats finished decided it wasn't worth sailing the 6th race. After a slow start the GM recovered very well and sailed an excellent 4rd place. Well done AJ....
6th race
cancelled due to lack of wind.
</t>
        </r>
      </text>
    </comment>
  </commentList>
</comments>
</file>

<file path=xl/comments5.xml><?xml version="1.0" encoding="utf-8"?>
<comments xmlns="http://schemas.openxmlformats.org/spreadsheetml/2006/main">
  <authors>
    <author>mu50391</author>
  </authors>
  <commentList>
    <comment ref="A19" authorId="0">
      <text>
        <r>
          <rPr>
            <b/>
            <sz val="8"/>
            <rFont val="Tahoma"/>
            <family val="0"/>
          </rPr>
          <t xml:space="preserve">First of all I would like to thank the Giants for organising the June team race. Rob Mink and Ken Portanger (with some assistance) did an excellent job and all races were sailed on time and without any false tunes. Again many thanks. 
The races were held in different wind conditions. Overall winner : Surfin Turtles. 
First 2 races it looked promising, but the wind dropped a bit. Surfin Turtles (Tony / Paul Henri; 2,1),  Greenmachine (Victoria / Greg; 1,3) and Muscats (Rob / Irene; 3,2) were in front both races. Surfin Turtles took the gamble in the 2nd race by starting on port and it did pay off. Well done.
In race 3 and 4 it was a private battle between Dayaks (1,3), Dayats (2,2) on one hand and Surfin Turtles (4,1) on the other. Frank / Sabine took race no. 3 with Pascal only loosing on the last leg. Don't let this happen again Pascal.... Race no. 4 were the young / old !? Eric / Bernard sailing very well and again Pascal on a 2nd, this time in front of Frank.
The 3rd set (race 5 &amp; 6) were the luckiest. They had a nice breeze (twin wiring all the way) and some good waves. Klaus Mueller / Liesbeth Slijkerman were in the mood and pumped themselves up to win both races (Klaus : you have to do something about that yell; it's hurts my ears and pride). Bob / Judy Gardham were two times 2nd, but not without a battle (specially race 5). Again the Dayats (Jan Willem van der Lee / Inge van den Berg) and the Dayaks (Mark Newall / Kirsten Cumming) were having a sportive fight on the water; score 1-1). Good to see Jan Willem back on the water although you might want to reconsider your positions while sitting on the boat...the tiller extension is probably not suitable..
It was the last team race for Mark Newall. He's driving off to Egypt. Thanks, Mark, for being the captain of the best social club (Dayaks) on the water.
</t>
        </r>
      </text>
    </comment>
  </commentList>
</comments>
</file>

<file path=xl/sharedStrings.xml><?xml version="1.0" encoding="utf-8"?>
<sst xmlns="http://schemas.openxmlformats.org/spreadsheetml/2006/main" count="621" uniqueCount="191">
  <si>
    <t>Race</t>
  </si>
  <si>
    <t>Date</t>
  </si>
  <si>
    <t>Notes</t>
  </si>
  <si>
    <t>Race 1</t>
  </si>
  <si>
    <t>Race 2</t>
  </si>
  <si>
    <t>Race 3</t>
  </si>
  <si>
    <t>Team</t>
  </si>
  <si>
    <t>Place</t>
  </si>
  <si>
    <t>Points</t>
  </si>
  <si>
    <t>Giants</t>
  </si>
  <si>
    <t>Green Machine</t>
  </si>
  <si>
    <t>Sharkies</t>
  </si>
  <si>
    <t>Wildcats</t>
  </si>
  <si>
    <t>H2</t>
  </si>
  <si>
    <t>H4</t>
  </si>
  <si>
    <t>H6</t>
  </si>
  <si>
    <t>H5</t>
  </si>
  <si>
    <t>H3</t>
  </si>
  <si>
    <t>H1</t>
  </si>
  <si>
    <t>H7</t>
  </si>
  <si>
    <t xml:space="preserve">Note </t>
  </si>
  <si>
    <t>Scores highlighted in red font are subject to additional penalty points due to helm / crew rotation infringements</t>
  </si>
  <si>
    <t>Total Penalty Points</t>
  </si>
  <si>
    <t>TOTAL</t>
  </si>
  <si>
    <t>ADJ</t>
  </si>
  <si>
    <t>O</t>
  </si>
  <si>
    <t>N</t>
  </si>
  <si>
    <t>D</t>
  </si>
  <si>
    <t>J</t>
  </si>
  <si>
    <t>F</t>
  </si>
  <si>
    <t>M</t>
  </si>
  <si>
    <t>A</t>
  </si>
  <si>
    <t>S</t>
  </si>
  <si>
    <t>H8</t>
  </si>
  <si>
    <t>H9</t>
  </si>
  <si>
    <t>H10</t>
  </si>
  <si>
    <t>Dayaks</t>
  </si>
  <si>
    <t>WildCats</t>
  </si>
  <si>
    <t>Dayats</t>
  </si>
  <si>
    <t>Surfin Turtles</t>
  </si>
  <si>
    <t>Spare</t>
  </si>
  <si>
    <t>MusCats</t>
  </si>
  <si>
    <t xml:space="preserve">OOD Duty </t>
  </si>
  <si>
    <t>Cancelled</t>
  </si>
  <si>
    <t>NCL</t>
  </si>
  <si>
    <t>Greenmachine</t>
  </si>
  <si>
    <t>Race 4</t>
  </si>
  <si>
    <t>Race 5</t>
  </si>
  <si>
    <t>Race 6</t>
  </si>
  <si>
    <t>Helm</t>
  </si>
  <si>
    <t>Crew</t>
  </si>
  <si>
    <t>Dave Clark</t>
  </si>
  <si>
    <t>Liesbeth Slijkerman</t>
  </si>
  <si>
    <t>Pascal Richard</t>
  </si>
  <si>
    <t>Alice Newall</t>
  </si>
  <si>
    <t>Inge van den Berg</t>
  </si>
  <si>
    <t>Ken Portanger</t>
  </si>
  <si>
    <t>Cees van Eden</t>
  </si>
  <si>
    <t>Angus Mackay</t>
  </si>
  <si>
    <t>Anne Marie Dedden</t>
  </si>
  <si>
    <t>Fred Rourke</t>
  </si>
  <si>
    <t>Martijn van Linthout</t>
  </si>
  <si>
    <t>Christa Steekelenburg</t>
  </si>
  <si>
    <t>Paul Henry van Thiel</t>
  </si>
  <si>
    <t>Dave</t>
  </si>
  <si>
    <t>Ian</t>
  </si>
  <si>
    <t>Sabine Vahrenkamp</t>
  </si>
  <si>
    <t>Frank van Beek</t>
  </si>
  <si>
    <t>Apollo Kok</t>
  </si>
  <si>
    <t>Mike Kramer</t>
  </si>
  <si>
    <t>Victoria Grainger</t>
  </si>
  <si>
    <t>Greg Adams</t>
  </si>
  <si>
    <t>Rob Nieuwenhuijs</t>
  </si>
  <si>
    <t>Lisa Nieuwenhuijs</t>
  </si>
  <si>
    <t>Mel</t>
  </si>
  <si>
    <t>Richard</t>
  </si>
  <si>
    <t>Marcel Braas</t>
  </si>
  <si>
    <t>Hartley Clay</t>
  </si>
  <si>
    <t>Tony van Thiel</t>
  </si>
  <si>
    <t>Jeroen Tetteroo</t>
  </si>
  <si>
    <t>Roger</t>
  </si>
  <si>
    <t>Mark Newall</t>
  </si>
  <si>
    <t>Rudy Welling</t>
  </si>
  <si>
    <t>Mark Koper</t>
  </si>
  <si>
    <t>Chris Soek</t>
  </si>
  <si>
    <t>Klaus Mueller</t>
  </si>
  <si>
    <t>Chuck Heller</t>
  </si>
  <si>
    <t>Frans Tetteroo</t>
  </si>
  <si>
    <t>Daan Tetteroo</t>
  </si>
  <si>
    <t>Stephen Rice</t>
  </si>
  <si>
    <t>Alexander Rice</t>
  </si>
  <si>
    <t>Race 5 was abanded because no result could be established. After shortened course, there were boats finishing, unwinding and rounding the mark. Due to only 2 eyes it was inpossible to view which boat was doing what.</t>
  </si>
  <si>
    <t>November Team Race</t>
  </si>
  <si>
    <t>Abanded</t>
  </si>
  <si>
    <t>Muscats</t>
  </si>
  <si>
    <t>DNS</t>
  </si>
  <si>
    <t>DSQ</t>
  </si>
  <si>
    <t>DNF</t>
  </si>
  <si>
    <t>DNC</t>
  </si>
  <si>
    <t>Race 6 was cancelled due to lack of wind</t>
  </si>
  <si>
    <t>January Team Race</t>
  </si>
  <si>
    <t>Penalty Points *</t>
  </si>
  <si>
    <t>* = Additional penalty points due to helm / crew rotation infringements</t>
  </si>
  <si>
    <t>Nov</t>
  </si>
  <si>
    <t>Jan</t>
  </si>
  <si>
    <t>Avg</t>
  </si>
  <si>
    <t>Rnk</t>
  </si>
  <si>
    <t>Total</t>
  </si>
  <si>
    <t>T</t>
  </si>
  <si>
    <t>Min</t>
  </si>
  <si>
    <t>MC</t>
  </si>
  <si>
    <t>GM</t>
  </si>
  <si>
    <t>ST</t>
  </si>
  <si>
    <t>Bob Gardham</t>
  </si>
  <si>
    <t>Judy Gardham</t>
  </si>
  <si>
    <t>Volker Vahrenkamp</t>
  </si>
  <si>
    <t>Safia al Habsi</t>
  </si>
  <si>
    <t>WC</t>
  </si>
  <si>
    <t>AJ Cozzens</t>
  </si>
  <si>
    <t>Bernard Grossouvre</t>
  </si>
  <si>
    <t>Eric van Thiel</t>
  </si>
  <si>
    <t>Torstein Smenes</t>
  </si>
  <si>
    <t>G</t>
  </si>
  <si>
    <t>Jonny Haugvaldstad</t>
  </si>
  <si>
    <t>Stephen Mackay</t>
  </si>
  <si>
    <t>Wim Moelker</t>
  </si>
  <si>
    <t>Jan Saelby</t>
  </si>
  <si>
    <t>Jean Pierre Boesch</t>
  </si>
  <si>
    <t>Walter Slijkerman</t>
  </si>
  <si>
    <t>Douwe Sickler</t>
  </si>
  <si>
    <t>Eric</t>
  </si>
  <si>
    <t>Huw Davies</t>
  </si>
  <si>
    <t>Michiel van Aken</t>
  </si>
  <si>
    <t xml:space="preserve">Note : </t>
  </si>
  <si>
    <t>Dayaks / Dayats</t>
  </si>
  <si>
    <t>OVERALL</t>
  </si>
  <si>
    <t>No protests. Late general recall on race 2 (after an accidental individual recall).</t>
  </si>
  <si>
    <t>February Team Race</t>
  </si>
  <si>
    <t>Add. Points *</t>
  </si>
  <si>
    <t>Feb</t>
  </si>
  <si>
    <t>Mike</t>
  </si>
  <si>
    <t>Joe Cumming</t>
  </si>
  <si>
    <t>Kirsten Cumming</t>
  </si>
  <si>
    <t>Jan Willem Brinkhorst</t>
  </si>
  <si>
    <t>Jamie Fortescue</t>
  </si>
  <si>
    <t>Maurice Merzian</t>
  </si>
  <si>
    <t>Roger Merzian</t>
  </si>
  <si>
    <t>Hans Westhoff</t>
  </si>
  <si>
    <t>March Team Race</t>
  </si>
  <si>
    <t>UK Navy</t>
  </si>
  <si>
    <t>Mar</t>
  </si>
  <si>
    <t>Maarten van der Giessen</t>
  </si>
  <si>
    <t>Ceila</t>
  </si>
  <si>
    <t>Maarten van Lieshout</t>
  </si>
  <si>
    <t>Harry</t>
  </si>
  <si>
    <t>Protest GM against ST: denied</t>
  </si>
  <si>
    <t>race 5 and 6 were cancelled due to lack of wind</t>
  </si>
  <si>
    <t>April Team Race</t>
  </si>
  <si>
    <t>Apr</t>
  </si>
  <si>
    <t>John Willougby</t>
  </si>
  <si>
    <t>For individual result only the first 2 races of each team race count</t>
  </si>
  <si>
    <t>Giants: Cees van Eden crewed for 3 races (2-3- &amp; 4)</t>
  </si>
  <si>
    <t>May Team Race</t>
  </si>
  <si>
    <t>Highest</t>
  </si>
  <si>
    <t>May</t>
  </si>
  <si>
    <t>Disg.</t>
  </si>
  <si>
    <t>Max</t>
  </si>
  <si>
    <t>Roos van der Giessen</t>
  </si>
  <si>
    <t>Afra al Habsi</t>
  </si>
  <si>
    <t>Wouter Pieters</t>
  </si>
  <si>
    <t>June Team Race</t>
  </si>
  <si>
    <t>June</t>
  </si>
  <si>
    <t>Harry Rynja</t>
  </si>
  <si>
    <t>Michiel Jansen</t>
  </si>
  <si>
    <t>Susan</t>
  </si>
  <si>
    <t>ea</t>
  </si>
  <si>
    <t>Jan Willem van der Lee</t>
  </si>
  <si>
    <t>10 races = 1 disgard; 16 races = 2 disgards</t>
  </si>
  <si>
    <t>Races were postponed till 14.00 due to lack of wind.</t>
  </si>
  <si>
    <t>July Team Race</t>
  </si>
  <si>
    <t>July</t>
  </si>
  <si>
    <t>Disgard</t>
  </si>
  <si>
    <t>August Team Race</t>
  </si>
  <si>
    <t>Aug</t>
  </si>
  <si>
    <t>Mike Mansell</t>
  </si>
  <si>
    <t>Gerbert de Bruijn</t>
  </si>
  <si>
    <t>September Team Race</t>
  </si>
  <si>
    <t>Sep</t>
  </si>
  <si>
    <t>Liesbeth de Wit</t>
  </si>
  <si>
    <t>Overall Results of the RAHBC 2004-2005 Hobie-16 Team Racing Season</t>
  </si>
  <si>
    <t>Results for each month</t>
  </si>
</sst>
</file>

<file path=xl/styles.xml><?xml version="1.0" encoding="utf-8"?>
<styleSheet xmlns="http://schemas.openxmlformats.org/spreadsheetml/2006/main">
  <numFmts count="3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809]dd\ mmmm\ yyyy"/>
    <numFmt numFmtId="179" formatCode="dd/mm/yy;@"/>
    <numFmt numFmtId="180" formatCode="0.0"/>
    <numFmt numFmtId="181" formatCode="0.000"/>
    <numFmt numFmtId="182" formatCode="[$-C09]dd\-mmm\-yy;@"/>
    <numFmt numFmtId="183" formatCode="0.0000"/>
    <numFmt numFmtId="184" formatCode="&quot;Yes&quot;;&quot;Yes&quot;;&quot;No&quot;"/>
    <numFmt numFmtId="185" formatCode="&quot;True&quot;;&quot;True&quot;;&quot;False&quot;"/>
    <numFmt numFmtId="186" formatCode="&quot;On&quot;;&quot;On&quot;;&quot;Off&quot;"/>
    <numFmt numFmtId="187" formatCode="[$€-2]\ #,##0.00_);[Red]\([$€-2]\ #,##0.00\)"/>
  </numFmts>
  <fonts count="34">
    <font>
      <sz val="10"/>
      <name val="Arial"/>
      <family val="0"/>
    </font>
    <font>
      <b/>
      <sz val="14"/>
      <name val="Arial"/>
      <family val="2"/>
    </font>
    <font>
      <b/>
      <sz val="14"/>
      <color indexed="12"/>
      <name val="Arial"/>
      <family val="2"/>
    </font>
    <font>
      <sz val="10"/>
      <color indexed="9"/>
      <name val="Arial"/>
      <family val="2"/>
    </font>
    <font>
      <sz val="8"/>
      <name val="Arial"/>
      <family val="0"/>
    </font>
    <font>
      <b/>
      <sz val="12"/>
      <name val="Arial"/>
      <family val="2"/>
    </font>
    <font>
      <b/>
      <sz val="12"/>
      <color indexed="10"/>
      <name val="Arial"/>
      <family val="2"/>
    </font>
    <font>
      <sz val="12"/>
      <name val="Arial"/>
      <family val="2"/>
    </font>
    <font>
      <u val="single"/>
      <sz val="10"/>
      <color indexed="12"/>
      <name val="Arial"/>
      <family val="0"/>
    </font>
    <font>
      <u val="single"/>
      <sz val="10"/>
      <color indexed="36"/>
      <name val="Arial"/>
      <family val="0"/>
    </font>
    <font>
      <b/>
      <i/>
      <sz val="14"/>
      <name val="Arial"/>
      <family val="2"/>
    </font>
    <font>
      <b/>
      <sz val="10"/>
      <color indexed="10"/>
      <name val="Arial"/>
      <family val="2"/>
    </font>
    <font>
      <sz val="14"/>
      <name val="Arial"/>
      <family val="2"/>
    </font>
    <font>
      <b/>
      <sz val="12"/>
      <color indexed="63"/>
      <name val="Arial"/>
      <family val="2"/>
    </font>
    <font>
      <b/>
      <i/>
      <sz val="14"/>
      <color indexed="12"/>
      <name val="Arial"/>
      <family val="2"/>
    </font>
    <font>
      <i/>
      <sz val="14"/>
      <name val="Arial"/>
      <family val="2"/>
    </font>
    <font>
      <b/>
      <sz val="10"/>
      <name val="Arial"/>
      <family val="2"/>
    </font>
    <font>
      <b/>
      <sz val="12"/>
      <color indexed="12"/>
      <name val="Arial"/>
      <family val="2"/>
    </font>
    <font>
      <b/>
      <i/>
      <sz val="12"/>
      <name val="Arial"/>
      <family val="2"/>
    </font>
    <font>
      <b/>
      <sz val="8"/>
      <name val="Arial"/>
      <family val="2"/>
    </font>
    <font>
      <b/>
      <sz val="8"/>
      <color indexed="10"/>
      <name val="Arial"/>
      <family val="2"/>
    </font>
    <font>
      <sz val="8"/>
      <color indexed="10"/>
      <name val="Arial"/>
      <family val="2"/>
    </font>
    <font>
      <b/>
      <i/>
      <sz val="12"/>
      <color indexed="18"/>
      <name val="Arial"/>
      <family val="2"/>
    </font>
    <font>
      <b/>
      <i/>
      <sz val="10"/>
      <color indexed="8"/>
      <name val="Arial"/>
      <family val="2"/>
    </font>
    <font>
      <i/>
      <sz val="10"/>
      <name val="Arial"/>
      <family val="2"/>
    </font>
    <font>
      <b/>
      <sz val="12"/>
      <color indexed="18"/>
      <name val="Arial"/>
      <family val="2"/>
    </font>
    <font>
      <sz val="10"/>
      <color indexed="18"/>
      <name val="Arial"/>
      <family val="2"/>
    </font>
    <font>
      <b/>
      <i/>
      <sz val="14"/>
      <color indexed="18"/>
      <name val="Arial"/>
      <family val="2"/>
    </font>
    <font>
      <b/>
      <u val="single"/>
      <sz val="10"/>
      <name val="Arial"/>
      <family val="2"/>
    </font>
    <font>
      <sz val="8"/>
      <name val="Tahoma"/>
      <family val="0"/>
    </font>
    <font>
      <b/>
      <sz val="8"/>
      <name val="Tahoma"/>
      <family val="0"/>
    </font>
    <font>
      <strike/>
      <sz val="8"/>
      <name val="Arial"/>
      <family val="2"/>
    </font>
    <font>
      <b/>
      <sz val="18"/>
      <name val="Arial"/>
      <family val="2"/>
    </font>
    <font>
      <b/>
      <sz val="14"/>
      <color indexed="10"/>
      <name val="Arial"/>
      <family val="2"/>
    </font>
  </fonts>
  <fills count="11">
    <fill>
      <patternFill/>
    </fill>
    <fill>
      <patternFill patternType="gray125"/>
    </fill>
    <fill>
      <patternFill patternType="solid">
        <fgColor indexed="22"/>
        <bgColor indexed="64"/>
      </patternFill>
    </fill>
    <fill>
      <patternFill patternType="solid">
        <fgColor indexed="13"/>
        <bgColor indexed="64"/>
      </patternFill>
    </fill>
    <fill>
      <patternFill patternType="solid">
        <fgColor indexed="43"/>
        <bgColor indexed="64"/>
      </patternFill>
    </fill>
    <fill>
      <patternFill patternType="solid">
        <fgColor indexed="41"/>
        <bgColor indexed="64"/>
      </patternFill>
    </fill>
    <fill>
      <patternFill patternType="solid">
        <fgColor indexed="45"/>
        <bgColor indexed="64"/>
      </patternFill>
    </fill>
    <fill>
      <patternFill patternType="solid">
        <fgColor indexed="47"/>
        <bgColor indexed="64"/>
      </patternFill>
    </fill>
    <fill>
      <patternFill patternType="solid">
        <fgColor indexed="42"/>
        <bgColor indexed="64"/>
      </patternFill>
    </fill>
    <fill>
      <patternFill patternType="solid">
        <fgColor indexed="11"/>
        <bgColor indexed="64"/>
      </patternFill>
    </fill>
    <fill>
      <patternFill patternType="solid">
        <fgColor indexed="46"/>
        <bgColor indexed="64"/>
      </patternFill>
    </fill>
  </fills>
  <borders count="37">
    <border>
      <left/>
      <right/>
      <top/>
      <bottom/>
      <diagonal/>
    </border>
    <border>
      <left style="thin"/>
      <right style="thin"/>
      <top style="thin"/>
      <bottom style="thin"/>
    </border>
    <border>
      <left style="thin"/>
      <right style="thin"/>
      <top style="medium"/>
      <bottom style="thin"/>
    </border>
    <border>
      <left style="thin"/>
      <right style="thin"/>
      <top style="thin"/>
      <bottom style="medium"/>
    </border>
    <border>
      <left style="thin"/>
      <right style="thin"/>
      <top>
        <color indexed="63"/>
      </top>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medium"/>
      <top>
        <color indexed="63"/>
      </top>
      <bottom>
        <color indexed="63"/>
      </botto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style="thin"/>
      <top style="thin"/>
      <bottom>
        <color indexed="63"/>
      </botto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style="thin"/>
      <right>
        <color indexed="63"/>
      </right>
      <top style="thin">
        <color indexed="22"/>
      </top>
      <bottom style="thin">
        <color indexed="22"/>
      </bottom>
    </border>
    <border>
      <left>
        <color indexed="63"/>
      </left>
      <right style="thin"/>
      <top style="thin">
        <color indexed="22"/>
      </top>
      <bottom style="thin">
        <color indexed="22"/>
      </bottom>
    </border>
    <border>
      <left style="thin"/>
      <right style="thin"/>
      <top style="thin">
        <color indexed="22"/>
      </top>
      <bottom style="thin">
        <color indexed="22"/>
      </bottom>
    </border>
    <border>
      <left>
        <color indexed="63"/>
      </left>
      <right>
        <color indexed="63"/>
      </right>
      <top style="thin">
        <color indexed="22"/>
      </top>
      <bottom style="thin">
        <color indexed="22"/>
      </bottom>
    </border>
    <border>
      <left>
        <color indexed="63"/>
      </left>
      <right>
        <color indexed="63"/>
      </right>
      <top>
        <color indexed="63"/>
      </top>
      <bottom style="thin"/>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color indexed="22"/>
      </bottom>
    </border>
    <border>
      <left style="medium"/>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left style="thin"/>
      <right style="thin"/>
      <top>
        <color indexed="63"/>
      </top>
      <bottom style="medium"/>
    </border>
    <border>
      <left style="thin"/>
      <right style="medium"/>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245">
    <xf numFmtId="0" fontId="0" fillId="0" borderId="0" xfId="0" applyAlignment="1">
      <alignment/>
    </xf>
    <xf numFmtId="0" fontId="3" fillId="0" borderId="0" xfId="0" applyFont="1" applyFill="1" applyBorder="1" applyAlignment="1">
      <alignment horizontal="center" vertical="center" wrapText="1"/>
    </xf>
    <xf numFmtId="0" fontId="0" fillId="0" borderId="0" xfId="0" applyAlignment="1">
      <alignment horizontal="center" vertical="center" wrapText="1"/>
    </xf>
    <xf numFmtId="0" fontId="5" fillId="0" borderId="1" xfId="0" applyFont="1" applyFill="1" applyBorder="1" applyAlignment="1">
      <alignment horizontal="center" vertical="center" wrapText="1"/>
    </xf>
    <xf numFmtId="0" fontId="7" fillId="0" borderId="0" xfId="0" applyFont="1" applyBorder="1" applyAlignment="1">
      <alignment horizontal="center" vertical="center" wrapText="1"/>
    </xf>
    <xf numFmtId="0" fontId="0" fillId="0" borderId="0" xfId="0" applyAlignment="1">
      <alignment horizontal="center"/>
    </xf>
    <xf numFmtId="0" fontId="1" fillId="0" borderId="2"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 fillId="2" borderId="2" xfId="0" applyFont="1" applyFill="1" applyBorder="1" applyAlignment="1">
      <alignment horizontal="center" vertical="center" textRotation="45" wrapText="1"/>
    </xf>
    <xf numFmtId="0" fontId="1" fillId="3" borderId="2" xfId="0" applyFont="1" applyFill="1" applyBorder="1" applyAlignment="1">
      <alignment horizontal="center" vertical="center" textRotation="45" wrapText="1"/>
    </xf>
    <xf numFmtId="0" fontId="1" fillId="0" borderId="2" xfId="0" applyFont="1" applyFill="1" applyBorder="1" applyAlignment="1">
      <alignment horizontal="center" vertical="center" textRotation="45" wrapText="1"/>
    </xf>
    <xf numFmtId="0" fontId="12" fillId="0" borderId="5" xfId="0" applyFont="1" applyBorder="1" applyAlignment="1">
      <alignment horizontal="center" vertical="center" textRotation="90" wrapText="1"/>
    </xf>
    <xf numFmtId="0" fontId="12" fillId="0" borderId="6" xfId="0" applyFont="1" applyBorder="1" applyAlignment="1">
      <alignment horizontal="center" vertical="center" textRotation="90" wrapText="1"/>
    </xf>
    <xf numFmtId="0" fontId="12" fillId="0" borderId="0" xfId="0" applyFont="1" applyBorder="1" applyAlignment="1">
      <alignment horizontal="center" vertical="center" textRotation="90" wrapText="1"/>
    </xf>
    <xf numFmtId="0" fontId="12" fillId="0" borderId="0" xfId="0" applyFont="1" applyAlignment="1">
      <alignment horizontal="center" vertical="center" textRotation="90" wrapText="1"/>
    </xf>
    <xf numFmtId="17" fontId="1" fillId="0" borderId="1" xfId="0" applyNumberFormat="1" applyFont="1" applyBorder="1" applyAlignment="1">
      <alignment horizontal="center" vertical="center" wrapText="1"/>
    </xf>
    <xf numFmtId="182" fontId="13" fillId="2" borderId="1" xfId="0" applyNumberFormat="1" applyFont="1" applyFill="1" applyBorder="1" applyAlignment="1">
      <alignment horizontal="center" vertical="center" wrapText="1"/>
    </xf>
    <xf numFmtId="182" fontId="5" fillId="3" borderId="1" xfId="0" applyNumberFormat="1" applyFont="1" applyFill="1" applyBorder="1" applyAlignment="1">
      <alignment horizontal="center" vertical="center" wrapText="1"/>
    </xf>
    <xf numFmtId="182" fontId="5" fillId="0" borderId="1" xfId="0" applyNumberFormat="1" applyFont="1" applyBorder="1" applyAlignment="1">
      <alignment horizontal="center" vertical="center" wrapText="1"/>
    </xf>
    <xf numFmtId="182" fontId="5" fillId="0" borderId="1" xfId="0" applyNumberFormat="1" applyFont="1" applyFill="1" applyBorder="1" applyAlignment="1">
      <alignment horizontal="center" vertical="center" wrapText="1"/>
    </xf>
    <xf numFmtId="0" fontId="12" fillId="0" borderId="0" xfId="0" applyFont="1" applyBorder="1" applyAlignment="1">
      <alignment/>
    </xf>
    <xf numFmtId="0" fontId="12" fillId="0" borderId="7" xfId="0" applyFont="1" applyBorder="1" applyAlignment="1">
      <alignment/>
    </xf>
    <xf numFmtId="0" fontId="12" fillId="0" borderId="0" xfId="0" applyFont="1" applyAlignment="1">
      <alignment/>
    </xf>
    <xf numFmtId="17" fontId="1" fillId="0" borderId="1" xfId="0" applyNumberFormat="1" applyFont="1" applyFill="1" applyBorder="1" applyAlignment="1">
      <alignment horizontal="left" vertical="center" wrapText="1"/>
    </xf>
    <xf numFmtId="0" fontId="2" fillId="2"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17" fontId="10" fillId="5" borderId="1" xfId="0" applyNumberFormat="1" applyFont="1" applyFill="1" applyBorder="1" applyAlignment="1">
      <alignment horizontal="left" vertical="center" wrapText="1"/>
    </xf>
    <xf numFmtId="0" fontId="14" fillId="2" borderId="1" xfId="0" applyFont="1" applyFill="1" applyBorder="1" applyAlignment="1">
      <alignment horizontal="center" vertical="center" wrapText="1"/>
    </xf>
    <xf numFmtId="0" fontId="14" fillId="5" borderId="1" xfId="0" applyFont="1" applyFill="1" applyBorder="1" applyAlignment="1">
      <alignment horizontal="center" vertical="center" wrapText="1"/>
    </xf>
    <xf numFmtId="0" fontId="15" fillId="5" borderId="0" xfId="0" applyFont="1" applyFill="1" applyBorder="1" applyAlignment="1">
      <alignment/>
    </xf>
    <xf numFmtId="0" fontId="15" fillId="5" borderId="7" xfId="0" applyFont="1" applyFill="1" applyBorder="1" applyAlignment="1">
      <alignment/>
    </xf>
    <xf numFmtId="0" fontId="15" fillId="5" borderId="0" xfId="0" applyFont="1" applyFill="1" applyAlignment="1">
      <alignment/>
    </xf>
    <xf numFmtId="17" fontId="1" fillId="0" borderId="3" xfId="0" applyNumberFormat="1" applyFont="1" applyFill="1" applyBorder="1" applyAlignment="1">
      <alignment horizontal="left" vertical="center" wrapText="1"/>
    </xf>
    <xf numFmtId="0" fontId="2" fillId="2"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12" fillId="0" borderId="8" xfId="0" applyFont="1" applyBorder="1" applyAlignment="1">
      <alignment/>
    </xf>
    <xf numFmtId="0" fontId="12" fillId="0" borderId="9" xfId="0" applyFont="1" applyBorder="1" applyAlignment="1">
      <alignment/>
    </xf>
    <xf numFmtId="0" fontId="16" fillId="0" borderId="1"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0" fillId="0" borderId="0" xfId="0" applyFont="1" applyAlignment="1">
      <alignment/>
    </xf>
    <xf numFmtId="0" fontId="17" fillId="0" borderId="1" xfId="0" applyFont="1" applyFill="1" applyBorder="1" applyAlignment="1">
      <alignment horizontal="center" vertical="center" wrapText="1"/>
    </xf>
    <xf numFmtId="0" fontId="5" fillId="0" borderId="0" xfId="0" applyFont="1" applyFill="1" applyBorder="1" applyAlignment="1">
      <alignment vertical="center" wrapText="1"/>
    </xf>
    <xf numFmtId="0" fontId="5" fillId="0" borderId="0" xfId="0" applyFont="1" applyFill="1" applyBorder="1" applyAlignment="1">
      <alignment horizontal="center" vertical="center" wrapText="1"/>
    </xf>
    <xf numFmtId="0" fontId="0" fillId="0" borderId="0" xfId="0" applyAlignment="1">
      <alignment vertical="center"/>
    </xf>
    <xf numFmtId="0" fontId="5" fillId="0" borderId="10"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7" fillId="0" borderId="0" xfId="0" applyFont="1" applyAlignment="1">
      <alignment/>
    </xf>
    <xf numFmtId="0" fontId="5" fillId="0" borderId="12"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5" fillId="0" borderId="10" xfId="0" applyFont="1" applyFill="1" applyBorder="1" applyAlignment="1">
      <alignment vertical="center" wrapText="1"/>
    </xf>
    <xf numFmtId="0" fontId="16" fillId="0" borderId="13" xfId="0" applyFont="1" applyFill="1" applyBorder="1" applyAlignment="1">
      <alignment horizontal="center" vertical="center" wrapText="1"/>
    </xf>
    <xf numFmtId="0" fontId="16" fillId="4" borderId="1" xfId="0" applyFont="1" applyFill="1" applyBorder="1" applyAlignment="1">
      <alignment horizontal="center" vertical="center" wrapText="1"/>
    </xf>
    <xf numFmtId="0" fontId="16" fillId="0" borderId="4" xfId="0" applyFont="1" applyFill="1" applyBorder="1" applyAlignment="1">
      <alignment vertical="center" wrapText="1"/>
    </xf>
    <xf numFmtId="0" fontId="11" fillId="0" borderId="14" xfId="0" applyFont="1" applyFill="1" applyBorder="1" applyAlignment="1">
      <alignment horizontal="center" vertical="center" wrapText="1"/>
    </xf>
    <xf numFmtId="0" fontId="11" fillId="0" borderId="4" xfId="0" applyFont="1" applyFill="1" applyBorder="1" applyAlignment="1">
      <alignment horizontal="center" vertical="center" wrapText="1"/>
    </xf>
    <xf numFmtId="0" fontId="5" fillId="0" borderId="1" xfId="0" applyFont="1" applyFill="1" applyBorder="1" applyAlignment="1">
      <alignment vertical="center" wrapText="1"/>
    </xf>
    <xf numFmtId="0" fontId="16" fillId="0" borderId="4" xfId="0" applyFont="1" applyFill="1" applyBorder="1" applyAlignment="1">
      <alignment horizontal="center" vertical="center" wrapText="1"/>
    </xf>
    <xf numFmtId="0" fontId="3" fillId="0" borderId="4" xfId="0" applyFont="1" applyFill="1" applyBorder="1" applyAlignment="1">
      <alignment vertical="center" wrapText="1"/>
    </xf>
    <xf numFmtId="0" fontId="16" fillId="0" borderId="13" xfId="0" applyFont="1" applyFill="1" applyBorder="1" applyAlignment="1">
      <alignment vertical="center" wrapText="1"/>
    </xf>
    <xf numFmtId="0" fontId="3" fillId="0" borderId="13" xfId="0" applyFont="1" applyFill="1" applyBorder="1" applyAlignment="1">
      <alignment vertical="center" wrapText="1"/>
    </xf>
    <xf numFmtId="0" fontId="16" fillId="0" borderId="0" xfId="0" applyFont="1" applyFill="1" applyBorder="1" applyAlignment="1">
      <alignment vertical="center" wrapText="1"/>
    </xf>
    <xf numFmtId="0" fontId="16" fillId="6" borderId="1" xfId="0" applyFont="1" applyFill="1" applyBorder="1" applyAlignment="1">
      <alignment horizontal="center" vertical="center" wrapText="1"/>
    </xf>
    <xf numFmtId="0" fontId="16" fillId="7" borderId="1" xfId="0" applyFont="1" applyFill="1" applyBorder="1" applyAlignment="1">
      <alignment horizontal="center" vertical="center" wrapText="1"/>
    </xf>
    <xf numFmtId="0" fontId="16" fillId="8" borderId="1" xfId="0" applyFont="1" applyFill="1" applyBorder="1" applyAlignment="1">
      <alignment horizontal="center" vertical="center" wrapText="1"/>
    </xf>
    <xf numFmtId="0" fontId="7" fillId="0" borderId="0" xfId="0" applyFont="1" applyAlignment="1">
      <alignment horizontal="center"/>
    </xf>
    <xf numFmtId="46" fontId="7" fillId="0" borderId="0" xfId="0" applyNumberFormat="1" applyFont="1" applyAlignment="1">
      <alignment/>
    </xf>
    <xf numFmtId="0" fontId="16" fillId="7" borderId="13" xfId="0" applyFont="1" applyFill="1" applyBorder="1" applyAlignment="1">
      <alignment horizontal="center" vertical="center" wrapText="1"/>
    </xf>
    <xf numFmtId="0" fontId="16" fillId="8" borderId="13" xfId="0" applyFont="1" applyFill="1" applyBorder="1" applyAlignment="1">
      <alignment horizontal="center" vertical="center" wrapText="1"/>
    </xf>
    <xf numFmtId="0" fontId="16" fillId="4" borderId="13" xfId="0" applyFont="1" applyFill="1" applyBorder="1" applyAlignment="1">
      <alignment horizontal="center" vertical="center" wrapText="1"/>
    </xf>
    <xf numFmtId="0" fontId="3" fillId="0" borderId="0" xfId="0" applyFont="1" applyFill="1" applyBorder="1" applyAlignment="1">
      <alignment vertical="center" wrapText="1"/>
    </xf>
    <xf numFmtId="0" fontId="11" fillId="0" borderId="13"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16" fillId="0" borderId="15" xfId="0" applyFont="1" applyFill="1" applyBorder="1" applyAlignment="1">
      <alignment horizontal="left" vertical="center"/>
    </xf>
    <xf numFmtId="0" fontId="16" fillId="0" borderId="15" xfId="0" applyFont="1" applyFill="1" applyBorder="1" applyAlignment="1">
      <alignment horizontal="left" vertical="center" wrapText="1"/>
    </xf>
    <xf numFmtId="0" fontId="19" fillId="4" borderId="1" xfId="0" applyFont="1" applyFill="1" applyBorder="1" applyAlignment="1">
      <alignment horizontal="center" vertical="center"/>
    </xf>
    <xf numFmtId="0" fontId="4" fillId="0" borderId="15" xfId="0" applyFont="1" applyFill="1" applyBorder="1" applyAlignment="1">
      <alignment vertical="center"/>
    </xf>
    <xf numFmtId="0" fontId="4" fillId="0" borderId="16" xfId="0" applyFont="1" applyFill="1" applyBorder="1" applyAlignment="1">
      <alignment vertical="center"/>
    </xf>
    <xf numFmtId="0" fontId="20" fillId="0" borderId="16" xfId="0" applyFont="1" applyFill="1" applyBorder="1" applyAlignment="1">
      <alignment horizontal="center" vertical="center"/>
    </xf>
    <xf numFmtId="0" fontId="20" fillId="0" borderId="17" xfId="0" applyFont="1" applyFill="1" applyBorder="1" applyAlignment="1">
      <alignment horizontal="center" vertical="center"/>
    </xf>
    <xf numFmtId="0" fontId="4" fillId="0" borderId="17" xfId="0" applyFont="1" applyBorder="1" applyAlignment="1">
      <alignment vertical="center"/>
    </xf>
    <xf numFmtId="0" fontId="19" fillId="9" borderId="1" xfId="0" applyFont="1" applyFill="1" applyBorder="1" applyAlignment="1">
      <alignment horizontal="center" vertical="center"/>
    </xf>
    <xf numFmtId="0" fontId="4" fillId="0" borderId="18" xfId="0" applyFont="1" applyFill="1" applyBorder="1" applyAlignment="1">
      <alignment vertical="center"/>
    </xf>
    <xf numFmtId="0" fontId="20" fillId="0" borderId="18" xfId="0" applyFont="1" applyFill="1" applyBorder="1" applyAlignment="1">
      <alignment horizontal="center" vertical="center"/>
    </xf>
    <xf numFmtId="0" fontId="20" fillId="0" borderId="19"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19" xfId="0" applyFont="1" applyFill="1" applyBorder="1" applyAlignment="1">
      <alignment horizontal="center" vertical="center"/>
    </xf>
    <xf numFmtId="2" fontId="4" fillId="0" borderId="20" xfId="0" applyNumberFormat="1" applyFont="1" applyBorder="1" applyAlignment="1">
      <alignment horizontal="center" vertical="center"/>
    </xf>
    <xf numFmtId="0" fontId="4" fillId="0" borderId="21" xfId="0" applyFont="1" applyBorder="1" applyAlignment="1">
      <alignment vertical="center"/>
    </xf>
    <xf numFmtId="0" fontId="19" fillId="10" borderId="1" xfId="0" applyFont="1" applyFill="1" applyBorder="1" applyAlignment="1">
      <alignment horizontal="center" vertical="center"/>
    </xf>
    <xf numFmtId="0" fontId="19" fillId="5" borderId="1" xfId="0" applyFont="1" applyFill="1" applyBorder="1" applyAlignment="1">
      <alignment horizontal="center" vertical="center"/>
    </xf>
    <xf numFmtId="0" fontId="19" fillId="7" borderId="1" xfId="0" applyFont="1" applyFill="1" applyBorder="1" applyAlignment="1">
      <alignment horizontal="center" vertical="center"/>
    </xf>
    <xf numFmtId="0" fontId="19" fillId="8" borderId="1" xfId="0" applyFont="1" applyFill="1" applyBorder="1" applyAlignment="1">
      <alignment horizontal="center" vertical="center"/>
    </xf>
    <xf numFmtId="0" fontId="19" fillId="2" borderId="1" xfId="0" applyFont="1" applyFill="1" applyBorder="1" applyAlignment="1">
      <alignment horizontal="center" vertical="center"/>
    </xf>
    <xf numFmtId="0" fontId="4" fillId="0" borderId="22" xfId="0" applyFont="1" applyFill="1" applyBorder="1" applyAlignment="1">
      <alignment vertical="center"/>
    </xf>
    <xf numFmtId="0" fontId="4" fillId="0" borderId="23" xfId="0" applyFont="1" applyFill="1" applyBorder="1" applyAlignment="1">
      <alignment vertical="center"/>
    </xf>
    <xf numFmtId="0" fontId="4" fillId="0" borderId="23" xfId="0" applyFont="1" applyFill="1" applyBorder="1" applyAlignment="1">
      <alignment horizontal="center" vertical="center"/>
    </xf>
    <xf numFmtId="0" fontId="4" fillId="0" borderId="24" xfId="0" applyFont="1" applyFill="1" applyBorder="1" applyAlignment="1">
      <alignment horizontal="center" vertical="center"/>
    </xf>
    <xf numFmtId="0" fontId="19" fillId="0" borderId="0" xfId="0" applyFont="1" applyAlignment="1">
      <alignment horizontal="center"/>
    </xf>
    <xf numFmtId="0" fontId="4" fillId="9" borderId="1" xfId="0" applyFont="1" applyFill="1" applyBorder="1" applyAlignment="1">
      <alignment vertical="center"/>
    </xf>
    <xf numFmtId="0" fontId="0" fillId="0" borderId="0" xfId="0" applyAlignment="1">
      <alignment/>
    </xf>
    <xf numFmtId="0" fontId="4" fillId="8" borderId="1" xfId="0" applyFont="1" applyFill="1" applyBorder="1" applyAlignment="1">
      <alignment vertical="center"/>
    </xf>
    <xf numFmtId="0" fontId="4" fillId="4" borderId="1" xfId="0" applyFont="1" applyFill="1" applyBorder="1" applyAlignment="1">
      <alignment vertical="center"/>
    </xf>
    <xf numFmtId="0" fontId="4" fillId="7" borderId="1" xfId="0" applyFont="1" applyFill="1" applyBorder="1" applyAlignment="1">
      <alignment vertical="center"/>
    </xf>
    <xf numFmtId="0" fontId="4" fillId="5" borderId="1" xfId="0" applyFont="1" applyFill="1" applyBorder="1" applyAlignment="1">
      <alignment vertical="center"/>
    </xf>
    <xf numFmtId="0" fontId="4" fillId="10" borderId="1" xfId="0" applyFont="1" applyFill="1" applyBorder="1" applyAlignment="1">
      <alignment vertical="center"/>
    </xf>
    <xf numFmtId="0" fontId="4" fillId="2" borderId="1" xfId="0" applyFont="1" applyFill="1" applyBorder="1" applyAlignment="1">
      <alignment vertical="center"/>
    </xf>
    <xf numFmtId="0" fontId="22" fillId="2" borderId="1" xfId="0" applyFont="1" applyFill="1" applyBorder="1" applyAlignment="1">
      <alignment horizontal="center" vertical="center" wrapText="1"/>
    </xf>
    <xf numFmtId="0" fontId="22" fillId="2" borderId="15"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7" fillId="0" borderId="10" xfId="0" applyFont="1" applyFill="1" applyBorder="1" applyAlignment="1">
      <alignment horizontal="center" vertical="center" wrapText="1"/>
    </xf>
    <xf numFmtId="0" fontId="22" fillId="0" borderId="25"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5" fillId="0" borderId="0" xfId="0" applyFont="1" applyFill="1" applyBorder="1" applyAlignment="1">
      <alignment vertical="center" wrapText="1"/>
    </xf>
    <xf numFmtId="0" fontId="25" fillId="0" borderId="0"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6" fillId="0" borderId="26" xfId="0" applyFont="1" applyFill="1" applyBorder="1" applyAlignment="1">
      <alignment horizontal="center" vertical="center" wrapText="1"/>
    </xf>
    <xf numFmtId="0" fontId="16" fillId="5" borderId="1" xfId="0" applyFont="1" applyFill="1" applyBorder="1" applyAlignment="1">
      <alignment horizontal="center" vertical="center" wrapText="1"/>
    </xf>
    <xf numFmtId="0" fontId="16" fillId="5" borderId="13" xfId="0" applyFont="1" applyFill="1" applyBorder="1" applyAlignment="1">
      <alignment horizontal="center" vertical="center" wrapText="1"/>
    </xf>
    <xf numFmtId="0" fontId="16" fillId="5" borderId="26" xfId="0" applyFont="1" applyFill="1" applyBorder="1" applyAlignment="1">
      <alignment horizontal="center" vertical="center" wrapText="1"/>
    </xf>
    <xf numFmtId="0" fontId="19" fillId="0" borderId="14" xfId="0" applyFont="1" applyBorder="1" applyAlignment="1">
      <alignment horizontal="right" vertical="center"/>
    </xf>
    <xf numFmtId="0" fontId="19" fillId="0" borderId="15" xfId="0" applyFont="1" applyBorder="1" applyAlignment="1">
      <alignment horizontal="center" vertical="center"/>
    </xf>
    <xf numFmtId="0" fontId="19" fillId="0" borderId="14" xfId="0" applyFont="1" applyBorder="1" applyAlignment="1">
      <alignment vertical="center"/>
    </xf>
    <xf numFmtId="0" fontId="19" fillId="0" borderId="10" xfId="0" applyFont="1" applyBorder="1" applyAlignment="1">
      <alignment vertical="center"/>
    </xf>
    <xf numFmtId="0" fontId="19" fillId="0" borderId="26" xfId="0" applyFont="1" applyBorder="1" applyAlignment="1">
      <alignment vertical="center"/>
    </xf>
    <xf numFmtId="17" fontId="19" fillId="0" borderId="16" xfId="0" applyNumberFormat="1" applyFont="1" applyBorder="1" applyAlignment="1">
      <alignment vertical="center"/>
    </xf>
    <xf numFmtId="0" fontId="19" fillId="0" borderId="17" xfId="0" applyFont="1" applyBorder="1" applyAlignment="1">
      <alignment vertical="center"/>
    </xf>
    <xf numFmtId="0" fontId="0" fillId="0" borderId="0" xfId="0" applyFont="1" applyAlignment="1">
      <alignment vertical="center"/>
    </xf>
    <xf numFmtId="0" fontId="4" fillId="0" borderId="14" xfId="0" applyFont="1" applyBorder="1" applyAlignment="1">
      <alignment vertical="center"/>
    </xf>
    <xf numFmtId="0" fontId="4" fillId="0" borderId="16"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4" xfId="0" applyFont="1" applyBorder="1" applyAlignment="1">
      <alignment vertical="center"/>
    </xf>
    <xf numFmtId="0" fontId="21" fillId="0" borderId="18" xfId="0" applyFont="1" applyFill="1" applyBorder="1" applyAlignment="1">
      <alignment horizontal="center" vertical="center"/>
    </xf>
    <xf numFmtId="0" fontId="21" fillId="0" borderId="19" xfId="0" applyFont="1" applyFill="1" applyBorder="1" applyAlignment="1">
      <alignment horizontal="center" vertical="center"/>
    </xf>
    <xf numFmtId="0" fontId="4" fillId="0" borderId="13" xfId="0" applyFont="1" applyBorder="1" applyAlignment="1">
      <alignment vertical="center"/>
    </xf>
    <xf numFmtId="0" fontId="19" fillId="0" borderId="25" xfId="0" applyFont="1" applyBorder="1" applyAlignment="1">
      <alignment vertical="center"/>
    </xf>
    <xf numFmtId="0" fontId="0" fillId="0" borderId="25" xfId="0" applyFont="1" applyBorder="1" applyAlignment="1">
      <alignment vertical="center"/>
    </xf>
    <xf numFmtId="0" fontId="19" fillId="0" borderId="12" xfId="0" applyFont="1" applyBorder="1" applyAlignment="1">
      <alignment horizontal="right" vertical="center"/>
    </xf>
    <xf numFmtId="0" fontId="19" fillId="0" borderId="4" xfId="0" applyFont="1" applyBorder="1" applyAlignment="1">
      <alignment horizontal="right" vertical="center"/>
    </xf>
    <xf numFmtId="0" fontId="19" fillId="0" borderId="11" xfId="0" applyFont="1" applyFill="1" applyBorder="1" applyAlignment="1">
      <alignment horizontal="right" vertical="center"/>
    </xf>
    <xf numFmtId="0" fontId="0" fillId="0" borderId="0" xfId="0" applyBorder="1" applyAlignment="1">
      <alignment vertical="center"/>
    </xf>
    <xf numFmtId="0" fontId="4" fillId="0" borderId="0" xfId="0" applyFont="1" applyBorder="1" applyAlignment="1">
      <alignment vertical="center"/>
    </xf>
    <xf numFmtId="0" fontId="4" fillId="0" borderId="21" xfId="0" applyFont="1" applyFill="1" applyBorder="1" applyAlignment="1">
      <alignment vertical="center"/>
    </xf>
    <xf numFmtId="0" fontId="0" fillId="0" borderId="0" xfId="0" applyBorder="1" applyAlignment="1">
      <alignment horizontal="right"/>
    </xf>
    <xf numFmtId="0" fontId="0" fillId="0" borderId="0" xfId="0" applyBorder="1" applyAlignment="1">
      <alignment/>
    </xf>
    <xf numFmtId="0" fontId="0" fillId="0" borderId="0" xfId="0" applyFont="1" applyBorder="1" applyAlignment="1">
      <alignment/>
    </xf>
    <xf numFmtId="0" fontId="0" fillId="0" borderId="0" xfId="0" applyBorder="1" applyAlignment="1">
      <alignment horizontal="center"/>
    </xf>
    <xf numFmtId="0" fontId="0" fillId="0" borderId="0" xfId="0" applyBorder="1" applyAlignment="1">
      <alignment/>
    </xf>
    <xf numFmtId="0" fontId="4" fillId="6" borderId="1" xfId="0" applyFont="1" applyFill="1" applyBorder="1" applyAlignment="1">
      <alignment vertical="center"/>
    </xf>
    <xf numFmtId="0" fontId="19" fillId="6" borderId="1" xfId="0" applyFont="1" applyFill="1" applyBorder="1" applyAlignment="1">
      <alignment horizontal="center" vertical="center"/>
    </xf>
    <xf numFmtId="0" fontId="28" fillId="4" borderId="1" xfId="0" applyFont="1" applyFill="1" applyBorder="1" applyAlignment="1">
      <alignment horizontal="center" vertical="center" wrapText="1"/>
    </xf>
    <xf numFmtId="0" fontId="4" fillId="0" borderId="0" xfId="0" applyFont="1" applyBorder="1" applyAlignment="1">
      <alignment vertical="center"/>
    </xf>
    <xf numFmtId="0" fontId="4" fillId="0" borderId="0" xfId="0" applyFont="1" applyBorder="1" applyAlignment="1">
      <alignment/>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2" fontId="4" fillId="0" borderId="0" xfId="0" applyNumberFormat="1" applyFont="1" applyBorder="1" applyAlignment="1">
      <alignment horizontal="center" vertical="center"/>
    </xf>
    <xf numFmtId="0" fontId="19" fillId="0" borderId="1" xfId="0" applyFont="1" applyBorder="1" applyAlignment="1">
      <alignment horizontal="center" vertical="center"/>
    </xf>
    <xf numFmtId="2" fontId="4" fillId="0" borderId="27" xfId="0" applyNumberFormat="1" applyFont="1" applyBorder="1" applyAlignment="1">
      <alignment horizontal="center" vertical="center"/>
    </xf>
    <xf numFmtId="0" fontId="31" fillId="2" borderId="19" xfId="0" applyFont="1" applyFill="1" applyBorder="1" applyAlignment="1">
      <alignment horizontal="center" vertical="center"/>
    </xf>
    <xf numFmtId="0" fontId="31" fillId="2" borderId="18" xfId="0" applyFont="1" applyFill="1" applyBorder="1" applyAlignment="1">
      <alignment horizontal="center" vertical="center"/>
    </xf>
    <xf numFmtId="0" fontId="31" fillId="2" borderId="0" xfId="0" applyFont="1" applyFill="1" applyBorder="1" applyAlignment="1">
      <alignment horizontal="right"/>
    </xf>
    <xf numFmtId="0" fontId="19" fillId="0" borderId="11" xfId="0" applyFont="1" applyBorder="1" applyAlignment="1">
      <alignment horizontal="right" vertical="center"/>
    </xf>
    <xf numFmtId="0" fontId="4" fillId="0" borderId="11" xfId="0" applyFont="1" applyFill="1" applyBorder="1" applyAlignment="1">
      <alignment vertical="center"/>
    </xf>
    <xf numFmtId="0" fontId="4" fillId="0" borderId="11" xfId="0" applyFont="1" applyFill="1" applyBorder="1" applyAlignment="1">
      <alignment horizontal="center" vertical="center"/>
    </xf>
    <xf numFmtId="0" fontId="26" fillId="4" borderId="24" xfId="0" applyFont="1" applyFill="1" applyBorder="1" applyAlignment="1">
      <alignment/>
    </xf>
    <xf numFmtId="0" fontId="16" fillId="0" borderId="16" xfId="0" applyFont="1" applyFill="1" applyBorder="1" applyAlignment="1">
      <alignment horizontal="center" vertical="top" wrapText="1"/>
    </xf>
    <xf numFmtId="0" fontId="16" fillId="0" borderId="15" xfId="0" applyFont="1" applyFill="1" applyBorder="1" applyAlignment="1">
      <alignment horizontal="center" vertical="top" wrapText="1"/>
    </xf>
    <xf numFmtId="0" fontId="16" fillId="0" borderId="17" xfId="0" applyFont="1" applyFill="1" applyBorder="1" applyAlignment="1">
      <alignment horizontal="center" vertical="top" wrapText="1"/>
    </xf>
    <xf numFmtId="0" fontId="4" fillId="0" borderId="12" xfId="0" applyFont="1" applyFill="1" applyBorder="1" applyAlignment="1">
      <alignment horizontal="center" vertical="center"/>
    </xf>
    <xf numFmtId="0" fontId="22" fillId="2" borderId="14" xfId="0" applyFont="1" applyFill="1" applyBorder="1" applyAlignment="1">
      <alignment horizontal="center" vertical="center" wrapText="1"/>
    </xf>
    <xf numFmtId="0" fontId="22" fillId="2" borderId="23" xfId="0" applyFont="1" applyFill="1" applyBorder="1" applyAlignment="1">
      <alignment horizontal="center" vertical="center" wrapText="1"/>
    </xf>
    <xf numFmtId="0" fontId="22" fillId="2" borderId="24" xfId="0" applyFont="1" applyFill="1" applyBorder="1" applyAlignment="1">
      <alignment horizontal="center" vertical="center" wrapText="1"/>
    </xf>
    <xf numFmtId="0" fontId="22" fillId="2" borderId="13" xfId="0" applyFont="1" applyFill="1" applyBorder="1" applyAlignment="1">
      <alignment horizontal="center" vertical="center" wrapText="1"/>
    </xf>
    <xf numFmtId="0" fontId="16" fillId="0" borderId="16" xfId="0" applyFont="1" applyFill="1" applyBorder="1" applyAlignment="1">
      <alignment horizontal="left" vertical="top" wrapText="1"/>
    </xf>
    <xf numFmtId="0" fontId="0" fillId="0" borderId="15" xfId="0" applyFont="1" applyBorder="1" applyAlignment="1">
      <alignment horizontal="left" vertical="top" wrapText="1"/>
    </xf>
    <xf numFmtId="0" fontId="0" fillId="0" borderId="17" xfId="0" applyFont="1" applyBorder="1" applyAlignment="1">
      <alignment horizontal="left" vertical="top" wrapText="1"/>
    </xf>
    <xf numFmtId="0" fontId="0" fillId="0" borderId="11" xfId="0" applyFont="1" applyBorder="1" applyAlignment="1">
      <alignment horizontal="left" vertical="top" wrapText="1"/>
    </xf>
    <xf numFmtId="0" fontId="0" fillId="0" borderId="0" xfId="0" applyFont="1" applyAlignment="1">
      <alignment horizontal="left" vertical="top" wrapText="1"/>
    </xf>
    <xf numFmtId="0" fontId="0" fillId="0" borderId="12" xfId="0" applyFont="1" applyBorder="1" applyAlignment="1">
      <alignment horizontal="left" vertical="top" wrapText="1"/>
    </xf>
    <xf numFmtId="0" fontId="0" fillId="0" borderId="23" xfId="0" applyFont="1" applyBorder="1" applyAlignment="1">
      <alignment horizontal="left" vertical="top" wrapText="1"/>
    </xf>
    <xf numFmtId="0" fontId="0" fillId="0" borderId="22" xfId="0" applyFont="1" applyBorder="1" applyAlignment="1">
      <alignment horizontal="left" vertical="top" wrapText="1"/>
    </xf>
    <xf numFmtId="0" fontId="0" fillId="0" borderId="24" xfId="0" applyFont="1" applyBorder="1" applyAlignment="1">
      <alignment horizontal="left" vertical="top" wrapText="1"/>
    </xf>
    <xf numFmtId="0" fontId="5" fillId="0" borderId="14" xfId="0" applyFont="1" applyFill="1" applyBorder="1" applyAlignment="1">
      <alignment horizontal="center" vertical="center" wrapText="1"/>
    </xf>
    <xf numFmtId="0" fontId="0" fillId="0" borderId="4" xfId="0" applyBorder="1" applyAlignment="1">
      <alignment/>
    </xf>
    <xf numFmtId="0" fontId="0" fillId="0" borderId="13" xfId="0" applyBorder="1" applyAlignment="1">
      <alignment/>
    </xf>
    <xf numFmtId="0" fontId="27" fillId="0" borderId="14" xfId="0" applyFont="1" applyFill="1" applyBorder="1" applyAlignment="1">
      <alignment horizontal="center" vertical="center" wrapText="1"/>
    </xf>
    <xf numFmtId="0" fontId="27" fillId="0" borderId="13" xfId="0" applyFont="1" applyFill="1" applyBorder="1" applyAlignment="1">
      <alignment horizontal="center" vertical="center" wrapText="1"/>
    </xf>
    <xf numFmtId="0" fontId="18" fillId="2" borderId="1" xfId="0" applyFont="1" applyFill="1" applyBorder="1" applyAlignment="1">
      <alignment horizontal="center" vertical="center" wrapText="1"/>
    </xf>
    <xf numFmtId="0" fontId="25" fillId="4" borderId="1" xfId="0" applyFont="1" applyFill="1" applyBorder="1" applyAlignment="1">
      <alignment horizontal="center" vertical="center" wrapText="1"/>
    </xf>
    <xf numFmtId="0" fontId="18" fillId="2" borderId="10" xfId="0" applyFont="1" applyFill="1" applyBorder="1" applyAlignment="1">
      <alignment horizontal="center" vertical="center" wrapText="1"/>
    </xf>
    <xf numFmtId="0" fontId="24" fillId="2" borderId="26" xfId="0" applyFont="1" applyFill="1" applyBorder="1" applyAlignment="1">
      <alignment/>
    </xf>
    <xf numFmtId="15" fontId="25" fillId="4" borderId="11" xfId="0" applyNumberFormat="1" applyFont="1" applyFill="1" applyBorder="1" applyAlignment="1">
      <alignment horizontal="center" vertical="center" wrapText="1"/>
    </xf>
    <xf numFmtId="0" fontId="26" fillId="4" borderId="12" xfId="0" applyFont="1" applyFill="1" applyBorder="1" applyAlignment="1">
      <alignment/>
    </xf>
    <xf numFmtId="0" fontId="25" fillId="4" borderId="11" xfId="0" applyFont="1" applyFill="1" applyBorder="1" applyAlignment="1">
      <alignment horizontal="center" vertical="center" wrapText="1"/>
    </xf>
    <xf numFmtId="0" fontId="25" fillId="4" borderId="23" xfId="0" applyFont="1" applyFill="1" applyBorder="1" applyAlignment="1">
      <alignment horizontal="center" vertical="center" wrapText="1"/>
    </xf>
    <xf numFmtId="0" fontId="16" fillId="0" borderId="11" xfId="0" applyFont="1" applyFill="1" applyBorder="1" applyAlignment="1">
      <alignment horizontal="center" vertical="top" wrapText="1"/>
    </xf>
    <xf numFmtId="0" fontId="16" fillId="0" borderId="0" xfId="0" applyFont="1" applyFill="1" applyBorder="1" applyAlignment="1">
      <alignment horizontal="center" vertical="top" wrapText="1"/>
    </xf>
    <xf numFmtId="0" fontId="16" fillId="0" borderId="12" xfId="0" applyFont="1" applyFill="1" applyBorder="1" applyAlignment="1">
      <alignment horizontal="center" vertical="top" wrapText="1"/>
    </xf>
    <xf numFmtId="0" fontId="16" fillId="0" borderId="23" xfId="0" applyFont="1" applyFill="1" applyBorder="1" applyAlignment="1">
      <alignment horizontal="center" vertical="top" wrapText="1"/>
    </xf>
    <xf numFmtId="0" fontId="16" fillId="0" borderId="22" xfId="0" applyFont="1" applyFill="1" applyBorder="1" applyAlignment="1">
      <alignment horizontal="center" vertical="top" wrapText="1"/>
    </xf>
    <xf numFmtId="0" fontId="16" fillId="0" borderId="24" xfId="0" applyFont="1" applyFill="1" applyBorder="1" applyAlignment="1">
      <alignment horizontal="center" vertical="top" wrapText="1"/>
    </xf>
    <xf numFmtId="0" fontId="16" fillId="2" borderId="14" xfId="0" applyFont="1" applyFill="1" applyBorder="1" applyAlignment="1">
      <alignment horizontal="center" vertical="center" textRotation="255" wrapText="1"/>
    </xf>
    <xf numFmtId="0" fontId="0" fillId="2" borderId="4" xfId="0" applyFill="1" applyBorder="1" applyAlignment="1">
      <alignment horizontal="center" vertical="center" textRotation="255" wrapText="1"/>
    </xf>
    <xf numFmtId="0" fontId="0" fillId="2" borderId="13" xfId="0" applyFill="1" applyBorder="1" applyAlignment="1">
      <alignment horizontal="center" vertical="center" textRotation="255" wrapText="1"/>
    </xf>
    <xf numFmtId="0" fontId="5" fillId="0" borderId="1" xfId="0" applyFont="1" applyFill="1" applyBorder="1" applyAlignment="1">
      <alignment horizontal="center" vertical="center" wrapText="1"/>
    </xf>
    <xf numFmtId="0" fontId="5" fillId="0" borderId="10" xfId="0" applyFont="1" applyFill="1" applyBorder="1" applyAlignment="1">
      <alignment horizontal="center" vertical="center" wrapText="1"/>
    </xf>
    <xf numFmtId="0" fontId="0" fillId="0" borderId="26" xfId="0" applyBorder="1" applyAlignment="1">
      <alignment/>
    </xf>
    <xf numFmtId="15" fontId="5" fillId="0" borderId="11" xfId="0" applyNumberFormat="1" applyFont="1" applyFill="1" applyBorder="1" applyAlignment="1">
      <alignment horizontal="center" vertical="center" wrapText="1"/>
    </xf>
    <xf numFmtId="0" fontId="0" fillId="0" borderId="12" xfId="0" applyBorder="1" applyAlignment="1">
      <alignment/>
    </xf>
    <xf numFmtId="0" fontId="5" fillId="0" borderId="11"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0" fillId="0" borderId="24" xfId="0" applyBorder="1" applyAlignment="1">
      <alignment/>
    </xf>
    <xf numFmtId="0" fontId="0" fillId="0" borderId="4" xfId="0" applyBorder="1" applyAlignment="1">
      <alignment horizontal="center" vertical="center" textRotation="255" wrapText="1"/>
    </xf>
    <xf numFmtId="0" fontId="0" fillId="0" borderId="13" xfId="0" applyBorder="1" applyAlignment="1">
      <alignment horizontal="center" vertical="center" textRotation="255" wrapText="1"/>
    </xf>
    <xf numFmtId="0" fontId="16" fillId="0" borderId="0" xfId="0" applyFont="1" applyFill="1" applyBorder="1" applyAlignment="1">
      <alignment horizontal="center" vertical="center" wrapText="1"/>
    </xf>
    <xf numFmtId="0" fontId="16" fillId="7" borderId="26" xfId="0" applyFont="1" applyFill="1" applyBorder="1" applyAlignment="1">
      <alignment horizontal="center" vertical="center" wrapText="1"/>
    </xf>
    <xf numFmtId="0" fontId="32" fillId="4" borderId="10" xfId="0" applyFont="1" applyFill="1" applyBorder="1" applyAlignment="1">
      <alignment horizontal="center" vertical="center" wrapText="1"/>
    </xf>
    <xf numFmtId="0" fontId="5" fillId="4" borderId="25"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33" fillId="4" borderId="1" xfId="0" applyFont="1" applyFill="1" applyBorder="1" applyAlignment="1">
      <alignment horizontal="center" vertical="center" wrapText="1"/>
    </xf>
    <xf numFmtId="0" fontId="23" fillId="0" borderId="14" xfId="0" applyFont="1" applyFill="1" applyBorder="1" applyAlignment="1">
      <alignment horizontal="center" vertical="center" textRotation="255" wrapText="1"/>
    </xf>
    <xf numFmtId="0" fontId="23" fillId="0" borderId="4" xfId="0" applyFont="1" applyFill="1" applyBorder="1" applyAlignment="1">
      <alignment horizontal="center" vertical="center" textRotation="255" wrapText="1"/>
    </xf>
    <xf numFmtId="0" fontId="22" fillId="2" borderId="16" xfId="0" applyFont="1" applyFill="1" applyBorder="1" applyAlignment="1">
      <alignment horizontal="center" vertical="center" wrapText="1"/>
    </xf>
    <xf numFmtId="0" fontId="17" fillId="4" borderId="10" xfId="0" applyFont="1" applyFill="1" applyBorder="1" applyAlignment="1">
      <alignment horizontal="center" vertical="center" wrapText="1"/>
    </xf>
    <xf numFmtId="0" fontId="22" fillId="2" borderId="17"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22" fillId="2" borderId="28"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29" xfId="0" applyFont="1" applyFill="1" applyBorder="1" applyAlignment="1">
      <alignment horizontal="center" vertical="center" wrapText="1"/>
    </xf>
    <xf numFmtId="0" fontId="22" fillId="2" borderId="30" xfId="0" applyFont="1" applyFill="1" applyBorder="1" applyAlignment="1">
      <alignment horizontal="center" vertical="center" wrapText="1"/>
    </xf>
    <xf numFmtId="0" fontId="22" fillId="2" borderId="31" xfId="0" applyFont="1" applyFill="1" applyBorder="1" applyAlignment="1">
      <alignment horizontal="center" vertical="center" wrapText="1"/>
    </xf>
    <xf numFmtId="0" fontId="23" fillId="0" borderId="32" xfId="0" applyFont="1" applyFill="1" applyBorder="1" applyAlignment="1">
      <alignment horizontal="center" vertical="center" textRotation="255" wrapText="1"/>
    </xf>
    <xf numFmtId="0" fontId="16" fillId="0" borderId="31" xfId="0" applyFont="1" applyFill="1" applyBorder="1" applyAlignment="1">
      <alignment horizontal="center" vertical="center" wrapText="1"/>
    </xf>
    <xf numFmtId="0" fontId="23" fillId="0" borderId="33" xfId="0" applyFont="1" applyFill="1" applyBorder="1" applyAlignment="1">
      <alignment horizontal="center" vertical="center" textRotation="255" wrapText="1"/>
    </xf>
    <xf numFmtId="0" fontId="23" fillId="0" borderId="34" xfId="0" applyFont="1" applyFill="1" applyBorder="1" applyAlignment="1">
      <alignment horizontal="center" vertical="center" textRotation="255" wrapText="1"/>
    </xf>
    <xf numFmtId="0" fontId="16" fillId="0" borderId="3" xfId="0" applyFont="1" applyFill="1" applyBorder="1" applyAlignment="1">
      <alignment horizontal="center" vertical="center" wrapText="1"/>
    </xf>
    <xf numFmtId="0" fontId="23" fillId="0" borderId="35" xfId="0" applyFont="1" applyFill="1" applyBorder="1" applyAlignment="1">
      <alignment horizontal="center" vertical="center" textRotation="255" wrapText="1"/>
    </xf>
    <xf numFmtId="0" fontId="16" fillId="7" borderId="3" xfId="0" applyFont="1" applyFill="1" applyBorder="1" applyAlignment="1">
      <alignment horizontal="center" vertical="center" wrapText="1"/>
    </xf>
    <xf numFmtId="0" fontId="16" fillId="0" borderId="36" xfId="0" applyFont="1" applyFill="1" applyBorder="1" applyAlignment="1">
      <alignment horizontal="center" vertical="center"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dxfs count="4">
    <dxf>
      <font>
        <b/>
        <i val="0"/>
        <color rgb="FFFF0000"/>
      </font>
      <border/>
    </dxf>
    <dxf>
      <font>
        <u val="single"/>
      </font>
      <border/>
    </dxf>
    <dxf>
      <font>
        <b/>
        <i val="0"/>
        <color rgb="FF000000"/>
      </font>
      <fill>
        <patternFill>
          <bgColor rgb="FFCCFFCC"/>
        </patternFill>
      </fill>
      <border/>
    </dxf>
    <dxf>
      <font>
        <b/>
        <i val="0"/>
      </font>
      <fill>
        <patternFill>
          <bgColor rgb="FFFFFFCC"/>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xdr:colOff>
      <xdr:row>17</xdr:row>
      <xdr:rowOff>200025</xdr:rowOff>
    </xdr:from>
    <xdr:to>
      <xdr:col>13</xdr:col>
      <xdr:colOff>0</xdr:colOff>
      <xdr:row>22</xdr:row>
      <xdr:rowOff>28575</xdr:rowOff>
    </xdr:to>
    <xdr:sp>
      <xdr:nvSpPr>
        <xdr:cNvPr id="1" name="TextBox 1"/>
        <xdr:cNvSpPr txBox="1">
          <a:spLocks noChangeArrowheads="1"/>
        </xdr:cNvSpPr>
      </xdr:nvSpPr>
      <xdr:spPr>
        <a:xfrm>
          <a:off x="66675" y="5648325"/>
          <a:ext cx="8439150" cy="12382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The results of the September team races.
Double victories where sailed by the Surfin turtles (who won the race overall), the Muscats (2nd for the day) and the Giants (5th). The third place was for the Dayaks, which could have been much higher if ..... (Hobie's don't sail very well without them; they eventually sink...). 
Congratulations for the Greenmachine who won the team races series (they are getting too good).  Second were the Surfin Turtles and 3rd the Muscats.</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17</xdr:row>
      <xdr:rowOff>161925</xdr:rowOff>
    </xdr:from>
    <xdr:to>
      <xdr:col>8</xdr:col>
      <xdr:colOff>419100</xdr:colOff>
      <xdr:row>22</xdr:row>
      <xdr:rowOff>28575</xdr:rowOff>
    </xdr:to>
    <xdr:sp>
      <xdr:nvSpPr>
        <xdr:cNvPr id="1" name="TextBox 1"/>
        <xdr:cNvSpPr txBox="1">
          <a:spLocks noChangeArrowheads="1"/>
        </xdr:cNvSpPr>
      </xdr:nvSpPr>
      <xdr:spPr>
        <a:xfrm>
          <a:off x="200025" y="5610225"/>
          <a:ext cx="6286500" cy="1276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Many thanks for the Dayaks who did an excellent job as OOD, in laying down a interesting (squeezed) triangle course. 
A nice wind from the NE kicked in during the day. In the 6th and last race we had even more then 170 kg hanging out side (still not enough). Let's hope this will be the case coming weekend at the qualifying rounds.
The GM took the first place overall, though closely contested (too close in some respect; I hope the head is not aching, Dave) by the Dayaks (2nd) and the Surfin Turtles (3rd).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523875</xdr:colOff>
      <xdr:row>17</xdr:row>
      <xdr:rowOff>47625</xdr:rowOff>
    </xdr:from>
    <xdr:to>
      <xdr:col>12</xdr:col>
      <xdr:colOff>295275</xdr:colOff>
      <xdr:row>29</xdr:row>
      <xdr:rowOff>57150</xdr:rowOff>
    </xdr:to>
    <xdr:sp>
      <xdr:nvSpPr>
        <xdr:cNvPr id="1" name="TextBox 1"/>
        <xdr:cNvSpPr txBox="1">
          <a:spLocks noChangeArrowheads="1"/>
        </xdr:cNvSpPr>
      </xdr:nvSpPr>
      <xdr:spPr>
        <a:xfrm>
          <a:off x="523875" y="5495925"/>
          <a:ext cx="7572375" cy="25527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000" b="0" i="0" u="none" baseline="0">
              <a:latin typeface="Arial"/>
              <a:ea typeface="Arial"/>
              <a:cs typeface="Arial"/>
            </a:rPr>
            <a:t>After waiting for almost 3 hours, the wind decided to present us with a puff. Game on for the light wind specialists.
The first two races were not that bad and the biggest pufter (Klaus : what is a pufter ?) of them all won both races,
(they are NOT unbeatable). The 2nd race the wildcats (Jeroen T and Maurice M) showed up first at the windward mark. 
A position they couldn't hold, but they still sailed very well and ended 3rd.
The 3rd and 4th race were again for the light wind specialists. The wind was even less and died slowly.
Still 2 races were sailed and the first was won by the GM (Victoria and Chuck....no overweight there.....), with
second place for the Giants !!! (Douwe and Cees),  and 3rd place for the Dayaks (Joe and one of the many Jan Willems :  van der Lienden this time).
The top 3 repeated they're good sailing in the 4th race though Douwe / Cees improved themselves even more
and finished 1st, GM 2nd and the Dayaks 3rd again.
Both Douwe and Joe made big improvements in the team race ranking (21 -&gt; 14 and 25 -&gt; 16). Well done.
Best performance from the Giants overall with a 3rd place overall on equal points even with the MusCats
but with 2 bullets they took the 2nd place behind of course the GM. They can order the champagne.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2.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1.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Q12"/>
  <sheetViews>
    <sheetView tabSelected="1" zoomScale="75" zoomScaleNormal="75" workbookViewId="0" topLeftCell="A1">
      <selection activeCell="A1" sqref="A1:Q1"/>
    </sheetView>
  </sheetViews>
  <sheetFormatPr defaultColWidth="9.140625" defaultRowHeight="12.75"/>
  <cols>
    <col min="1" max="1" width="21.7109375" style="2" customWidth="1"/>
    <col min="2" max="13" width="6.7109375" style="2" customWidth="1"/>
    <col min="14" max="14" width="9.7109375" style="2" customWidth="1"/>
    <col min="15" max="15" width="10.7109375" style="2" customWidth="1"/>
    <col min="16" max="16" width="9.7109375" style="2" customWidth="1"/>
    <col min="17" max="17" width="12.7109375" style="2" customWidth="1"/>
    <col min="18" max="16384" width="9.140625" style="2" customWidth="1"/>
  </cols>
  <sheetData>
    <row r="1" spans="1:17" ht="54" customHeight="1" thickBot="1">
      <c r="A1" s="222" t="s">
        <v>189</v>
      </c>
      <c r="B1" s="231"/>
      <c r="C1" s="231"/>
      <c r="D1" s="231"/>
      <c r="E1" s="231"/>
      <c r="F1" s="231"/>
      <c r="G1" s="231"/>
      <c r="H1" s="231"/>
      <c r="I1" s="231"/>
      <c r="J1" s="231"/>
      <c r="K1" s="231"/>
      <c r="L1" s="231"/>
      <c r="M1" s="231"/>
      <c r="N1" s="223"/>
      <c r="O1" s="223"/>
      <c r="P1" s="223"/>
      <c r="Q1" s="224"/>
    </row>
    <row r="2" spans="1:17" ht="31.5" customHeight="1">
      <c r="A2" s="228" t="s">
        <v>6</v>
      </c>
      <c r="B2" s="232" t="s">
        <v>190</v>
      </c>
      <c r="C2" s="233"/>
      <c r="D2" s="233"/>
      <c r="E2" s="233"/>
      <c r="F2" s="233"/>
      <c r="G2" s="233"/>
      <c r="H2" s="233"/>
      <c r="I2" s="233"/>
      <c r="J2" s="233"/>
      <c r="K2" s="233"/>
      <c r="L2" s="233"/>
      <c r="M2" s="234"/>
      <c r="N2" s="230" t="s">
        <v>23</v>
      </c>
      <c r="O2" s="175" t="s">
        <v>181</v>
      </c>
      <c r="P2" s="112" t="s">
        <v>24</v>
      </c>
      <c r="Q2" s="175" t="s">
        <v>135</v>
      </c>
    </row>
    <row r="3" spans="1:17" ht="15">
      <c r="A3" s="176"/>
      <c r="B3" s="235" t="s">
        <v>25</v>
      </c>
      <c r="C3" s="111" t="s">
        <v>26</v>
      </c>
      <c r="D3" s="111" t="s">
        <v>27</v>
      </c>
      <c r="E3" s="111" t="s">
        <v>28</v>
      </c>
      <c r="F3" s="111" t="s">
        <v>29</v>
      </c>
      <c r="G3" s="111" t="s">
        <v>30</v>
      </c>
      <c r="H3" s="111" t="s">
        <v>31</v>
      </c>
      <c r="I3" s="111" t="s">
        <v>30</v>
      </c>
      <c r="J3" s="111" t="s">
        <v>28</v>
      </c>
      <c r="K3" s="111" t="s">
        <v>28</v>
      </c>
      <c r="L3" s="111" t="s">
        <v>31</v>
      </c>
      <c r="M3" s="236" t="s">
        <v>32</v>
      </c>
      <c r="N3" s="177"/>
      <c r="O3" s="178"/>
      <c r="P3" s="113" t="s">
        <v>23</v>
      </c>
      <c r="Q3" s="178"/>
    </row>
    <row r="4" spans="1:17" ht="36" customHeight="1">
      <c r="A4" s="229" t="s">
        <v>10</v>
      </c>
      <c r="B4" s="237" t="s">
        <v>43</v>
      </c>
      <c r="C4" s="40">
        <v>1</v>
      </c>
      <c r="D4" s="226" t="s">
        <v>43</v>
      </c>
      <c r="E4" s="67">
        <v>3</v>
      </c>
      <c r="F4" s="40">
        <v>1</v>
      </c>
      <c r="G4" s="40">
        <v>1</v>
      </c>
      <c r="H4" s="40">
        <v>1</v>
      </c>
      <c r="I4" s="40">
        <v>3</v>
      </c>
      <c r="J4" s="40">
        <v>2</v>
      </c>
      <c r="K4" s="40">
        <v>1</v>
      </c>
      <c r="L4" s="40">
        <v>1</v>
      </c>
      <c r="M4" s="238">
        <v>6</v>
      </c>
      <c r="N4" s="125">
        <f aca="true" t="shared" si="0" ref="N4:N11">SUM(B4:M4)</f>
        <v>20</v>
      </c>
      <c r="O4" s="67">
        <f>MAX(E4:M4,C4)</f>
        <v>6</v>
      </c>
      <c r="P4" s="123">
        <f aca="true" t="shared" si="1" ref="P4:P11">N4-O4</f>
        <v>14</v>
      </c>
      <c r="Q4" s="225">
        <f aca="true" t="shared" si="2" ref="Q4:Q11">RANK(P4,$P$4:$P$11,1)</f>
        <v>1</v>
      </c>
    </row>
    <row r="5" spans="1:17" ht="36" customHeight="1">
      <c r="A5" s="229" t="s">
        <v>39</v>
      </c>
      <c r="B5" s="239"/>
      <c r="C5" s="67">
        <v>4</v>
      </c>
      <c r="D5" s="227"/>
      <c r="E5" s="40">
        <v>1</v>
      </c>
      <c r="F5" s="40">
        <v>2</v>
      </c>
      <c r="G5" s="40">
        <v>3</v>
      </c>
      <c r="H5" s="40">
        <v>3</v>
      </c>
      <c r="I5" s="40">
        <v>2</v>
      </c>
      <c r="J5" s="40">
        <v>1</v>
      </c>
      <c r="K5" s="40">
        <v>4</v>
      </c>
      <c r="L5" s="40">
        <v>3</v>
      </c>
      <c r="M5" s="238">
        <v>1</v>
      </c>
      <c r="N5" s="125">
        <f t="shared" si="0"/>
        <v>24</v>
      </c>
      <c r="O5" s="67">
        <f aca="true" t="shared" si="3" ref="O5:O11">MAX(E5:M5,C5)</f>
        <v>4</v>
      </c>
      <c r="P5" s="123">
        <f t="shared" si="1"/>
        <v>20</v>
      </c>
      <c r="Q5" s="225">
        <f t="shared" si="2"/>
        <v>2</v>
      </c>
    </row>
    <row r="6" spans="1:17" ht="36" customHeight="1">
      <c r="A6" s="229" t="s">
        <v>41</v>
      </c>
      <c r="B6" s="239"/>
      <c r="C6" s="40">
        <v>2</v>
      </c>
      <c r="D6" s="227"/>
      <c r="E6" s="40">
        <v>2</v>
      </c>
      <c r="F6" s="40">
        <v>3</v>
      </c>
      <c r="G6" s="40">
        <v>4</v>
      </c>
      <c r="H6" s="40">
        <v>2</v>
      </c>
      <c r="I6" s="67">
        <v>7</v>
      </c>
      <c r="J6" s="40">
        <v>4</v>
      </c>
      <c r="K6" s="40">
        <v>2</v>
      </c>
      <c r="L6" s="40">
        <v>4</v>
      </c>
      <c r="M6" s="238">
        <v>2</v>
      </c>
      <c r="N6" s="125">
        <f t="shared" si="0"/>
        <v>32</v>
      </c>
      <c r="O6" s="67">
        <f t="shared" si="3"/>
        <v>7</v>
      </c>
      <c r="P6" s="123">
        <f t="shared" si="1"/>
        <v>25</v>
      </c>
      <c r="Q6" s="225">
        <f t="shared" si="2"/>
        <v>3</v>
      </c>
    </row>
    <row r="7" spans="1:17" ht="36" customHeight="1">
      <c r="A7" s="229" t="s">
        <v>36</v>
      </c>
      <c r="B7" s="239"/>
      <c r="C7" s="40">
        <v>5</v>
      </c>
      <c r="D7" s="227"/>
      <c r="E7" s="67">
        <v>6</v>
      </c>
      <c r="F7" s="40">
        <v>4</v>
      </c>
      <c r="G7" s="40">
        <v>2</v>
      </c>
      <c r="H7" s="40">
        <v>6</v>
      </c>
      <c r="I7" s="40">
        <v>1</v>
      </c>
      <c r="J7" s="40">
        <v>3</v>
      </c>
      <c r="K7" s="40">
        <v>5</v>
      </c>
      <c r="L7" s="40">
        <v>2</v>
      </c>
      <c r="M7" s="238">
        <v>3</v>
      </c>
      <c r="N7" s="125">
        <f t="shared" si="0"/>
        <v>37</v>
      </c>
      <c r="O7" s="67">
        <f t="shared" si="3"/>
        <v>6</v>
      </c>
      <c r="P7" s="123">
        <f t="shared" si="1"/>
        <v>31</v>
      </c>
      <c r="Q7" s="225">
        <f t="shared" si="2"/>
        <v>4</v>
      </c>
    </row>
    <row r="8" spans="1:17" ht="36" customHeight="1">
      <c r="A8" s="229" t="s">
        <v>38</v>
      </c>
      <c r="B8" s="239"/>
      <c r="C8" s="40">
        <v>3</v>
      </c>
      <c r="D8" s="227"/>
      <c r="E8" s="40">
        <v>4</v>
      </c>
      <c r="F8" s="40">
        <v>5</v>
      </c>
      <c r="G8" s="40">
        <v>7</v>
      </c>
      <c r="H8" s="40">
        <v>4</v>
      </c>
      <c r="I8" s="40">
        <v>4</v>
      </c>
      <c r="J8" s="40">
        <v>5</v>
      </c>
      <c r="K8" s="67">
        <v>8</v>
      </c>
      <c r="L8" s="40">
        <v>7</v>
      </c>
      <c r="M8" s="238">
        <v>4</v>
      </c>
      <c r="N8" s="125">
        <f t="shared" si="0"/>
        <v>51</v>
      </c>
      <c r="O8" s="67">
        <f t="shared" si="3"/>
        <v>8</v>
      </c>
      <c r="P8" s="123">
        <f t="shared" si="1"/>
        <v>43</v>
      </c>
      <c r="Q8" s="225">
        <f t="shared" si="2"/>
        <v>5</v>
      </c>
    </row>
    <row r="9" spans="1:17" ht="36" customHeight="1">
      <c r="A9" s="229" t="s">
        <v>9</v>
      </c>
      <c r="B9" s="239"/>
      <c r="C9" s="67">
        <v>8</v>
      </c>
      <c r="D9" s="227"/>
      <c r="E9" s="40">
        <v>7</v>
      </c>
      <c r="F9" s="40">
        <v>7</v>
      </c>
      <c r="G9" s="40">
        <v>5</v>
      </c>
      <c r="H9" s="40">
        <v>5</v>
      </c>
      <c r="I9" s="40">
        <v>8</v>
      </c>
      <c r="J9" s="40">
        <v>6</v>
      </c>
      <c r="K9" s="40">
        <v>3</v>
      </c>
      <c r="L9" s="40">
        <v>8</v>
      </c>
      <c r="M9" s="238">
        <v>5</v>
      </c>
      <c r="N9" s="125">
        <f t="shared" si="0"/>
        <v>62</v>
      </c>
      <c r="O9" s="67">
        <f t="shared" si="3"/>
        <v>8</v>
      </c>
      <c r="P9" s="123">
        <f t="shared" si="1"/>
        <v>54</v>
      </c>
      <c r="Q9" s="225">
        <f t="shared" si="2"/>
        <v>6</v>
      </c>
    </row>
    <row r="10" spans="1:17" ht="36" customHeight="1">
      <c r="A10" s="229" t="s">
        <v>44</v>
      </c>
      <c r="B10" s="239"/>
      <c r="C10" s="40">
        <v>6</v>
      </c>
      <c r="D10" s="227"/>
      <c r="E10" s="40">
        <v>5</v>
      </c>
      <c r="F10" s="67">
        <v>8</v>
      </c>
      <c r="G10" s="40">
        <v>8</v>
      </c>
      <c r="H10" s="40">
        <v>7</v>
      </c>
      <c r="I10" s="40">
        <v>6</v>
      </c>
      <c r="J10" s="40">
        <v>7</v>
      </c>
      <c r="K10" s="40">
        <v>6</v>
      </c>
      <c r="L10" s="40">
        <v>5</v>
      </c>
      <c r="M10" s="238">
        <v>8</v>
      </c>
      <c r="N10" s="125">
        <f t="shared" si="0"/>
        <v>66</v>
      </c>
      <c r="O10" s="67">
        <f t="shared" si="3"/>
        <v>8</v>
      </c>
      <c r="P10" s="123">
        <f t="shared" si="1"/>
        <v>58</v>
      </c>
      <c r="Q10" s="225">
        <f t="shared" si="2"/>
        <v>7</v>
      </c>
    </row>
    <row r="11" spans="1:17" ht="36" customHeight="1" thickBot="1">
      <c r="A11" s="229" t="s">
        <v>12</v>
      </c>
      <c r="B11" s="240"/>
      <c r="C11" s="241">
        <v>7</v>
      </c>
      <c r="D11" s="242"/>
      <c r="E11" s="243">
        <v>8</v>
      </c>
      <c r="F11" s="241">
        <v>6</v>
      </c>
      <c r="G11" s="241">
        <v>6</v>
      </c>
      <c r="H11" s="241">
        <v>8</v>
      </c>
      <c r="I11" s="241">
        <v>5</v>
      </c>
      <c r="J11" s="241">
        <v>8</v>
      </c>
      <c r="K11" s="241">
        <v>7</v>
      </c>
      <c r="L11" s="241">
        <v>6</v>
      </c>
      <c r="M11" s="244">
        <v>7</v>
      </c>
      <c r="N11" s="125">
        <f t="shared" si="0"/>
        <v>68</v>
      </c>
      <c r="O11" s="67">
        <f t="shared" si="3"/>
        <v>8</v>
      </c>
      <c r="P11" s="123">
        <f t="shared" si="1"/>
        <v>60</v>
      </c>
      <c r="Q11" s="225">
        <f t="shared" si="2"/>
        <v>8</v>
      </c>
    </row>
    <row r="12" spans="1:17" ht="9" customHeight="1">
      <c r="A12" s="4"/>
      <c r="B12" s="4"/>
      <c r="C12" s="4"/>
      <c r="D12" s="4"/>
      <c r="E12" s="4"/>
      <c r="F12" s="4"/>
      <c r="G12" s="4"/>
      <c r="H12" s="4"/>
      <c r="I12" s="4"/>
      <c r="J12" s="4"/>
      <c r="K12" s="4"/>
      <c r="L12" s="4"/>
      <c r="M12" s="4"/>
      <c r="N12" s="4"/>
      <c r="O12" s="4"/>
      <c r="P12" s="4"/>
      <c r="Q12" s="4"/>
    </row>
  </sheetData>
  <sheetProtection/>
  <protectedRanges>
    <protectedRange sqref="G2:H3" name="Range2_1_1"/>
    <protectedRange sqref="C2:C6 D2:D3" name="Range 1_1_1_1"/>
    <protectedRange sqref="C1:D1" name="Range 1_1_1_1_1"/>
    <protectedRange sqref="A4:A11" name="Range 1_1_1"/>
  </protectedRanges>
  <mergeCells count="8">
    <mergeCell ref="A1:Q1"/>
    <mergeCell ref="D4:D11"/>
    <mergeCell ref="B4:B11"/>
    <mergeCell ref="A2:A3"/>
    <mergeCell ref="B2:M2"/>
    <mergeCell ref="N2:N3"/>
    <mergeCell ref="O2:O3"/>
    <mergeCell ref="Q2:Q3"/>
  </mergeCells>
  <conditionalFormatting sqref="C4:C11 E4:M11">
    <cfRule type="cellIs" priority="1" dxfId="0" operator="equal" stopIfTrue="1">
      <formula>1</formula>
    </cfRule>
    <cfRule type="cellIs" priority="2" dxfId="1" operator="equal" stopIfTrue="1">
      <formula>$R4</formula>
    </cfRule>
  </conditionalFormatting>
  <printOptions horizontalCentered="1" verticalCentered="1"/>
  <pageMargins left="0.354330708661417" right="0.49" top="0.71" bottom="0.39" header="0.25" footer="0.2"/>
  <pageSetup fitToHeight="1" fitToWidth="1" horizontalDpi="300" verticalDpi="300" orientation="landscape" paperSize="9" scale="96" r:id="rId1"/>
  <headerFooter alignWithMargins="0">
    <oddHeader>&amp;C&amp;"Arial,Bold Italic"&amp;36 &amp;24 2004 - 2005 Catamaran Team Racing Results</oddHeader>
  </headerFooter>
</worksheet>
</file>

<file path=xl/worksheets/sheet10.xml><?xml version="1.0" encoding="utf-8"?>
<worksheet xmlns="http://schemas.openxmlformats.org/spreadsheetml/2006/main" xmlns:r="http://schemas.openxmlformats.org/officeDocument/2006/relationships">
  <dimension ref="A1:M22"/>
  <sheetViews>
    <sheetView zoomScale="75" zoomScaleNormal="75" workbookViewId="0" topLeftCell="A1">
      <selection activeCell="A17" sqref="A17"/>
    </sheetView>
  </sheetViews>
  <sheetFormatPr defaultColWidth="9.140625" defaultRowHeight="12.75"/>
  <cols>
    <col min="1" max="1" width="25.140625" style="50" customWidth="1"/>
    <col min="2" max="7" width="10.57421875" style="50" customWidth="1"/>
    <col min="8" max="8" width="2.421875" style="50" customWidth="1"/>
    <col min="9" max="9" width="10.57421875" style="50" customWidth="1"/>
    <col min="10" max="10" width="2.140625" style="50" customWidth="1"/>
    <col min="11" max="11" width="10.57421875" style="50" customWidth="1"/>
    <col min="12" max="12" width="2.421875" style="50" customWidth="1"/>
    <col min="13" max="13" width="10.57421875" style="50" customWidth="1"/>
    <col min="14" max="16384" width="9.140625" style="50" customWidth="1"/>
  </cols>
  <sheetData>
    <row r="1" spans="1:13" ht="15.75" customHeight="1">
      <c r="A1" s="210" t="s">
        <v>0</v>
      </c>
      <c r="B1" s="210"/>
      <c r="C1" s="211" t="s">
        <v>1</v>
      </c>
      <c r="D1" s="212"/>
      <c r="E1" s="188" t="s">
        <v>2</v>
      </c>
      <c r="F1" s="179" t="s">
        <v>99</v>
      </c>
      <c r="G1" s="180"/>
      <c r="H1" s="180"/>
      <c r="I1" s="180"/>
      <c r="J1" s="180"/>
      <c r="K1" s="180"/>
      <c r="L1" s="180"/>
      <c r="M1" s="181"/>
    </row>
    <row r="2" spans="1:13" ht="15.75" customHeight="1">
      <c r="A2" s="210" t="s">
        <v>100</v>
      </c>
      <c r="B2" s="210"/>
      <c r="C2" s="213">
        <v>38359</v>
      </c>
      <c r="D2" s="214"/>
      <c r="E2" s="189"/>
      <c r="F2" s="182"/>
      <c r="G2" s="183"/>
      <c r="H2" s="183"/>
      <c r="I2" s="183"/>
      <c r="J2" s="183"/>
      <c r="K2" s="183"/>
      <c r="L2" s="183"/>
      <c r="M2" s="184"/>
    </row>
    <row r="3" spans="1:13" ht="15.75" customHeight="1">
      <c r="A3" s="210"/>
      <c r="B3" s="210"/>
      <c r="C3" s="215"/>
      <c r="D3" s="214"/>
      <c r="E3" s="189"/>
      <c r="F3" s="182"/>
      <c r="G3" s="183"/>
      <c r="H3" s="183"/>
      <c r="I3" s="183"/>
      <c r="J3" s="183"/>
      <c r="K3" s="183"/>
      <c r="L3" s="183"/>
      <c r="M3" s="184"/>
    </row>
    <row r="4" spans="1:13" ht="15.75" customHeight="1">
      <c r="A4" s="210"/>
      <c r="B4" s="210"/>
      <c r="C4" s="216"/>
      <c r="D4" s="217"/>
      <c r="E4" s="190"/>
      <c r="F4" s="185"/>
      <c r="G4" s="186"/>
      <c r="H4" s="186"/>
      <c r="I4" s="186"/>
      <c r="J4" s="186"/>
      <c r="K4" s="186"/>
      <c r="L4" s="186"/>
      <c r="M4" s="187"/>
    </row>
    <row r="5" spans="1:13" ht="9.75" customHeight="1">
      <c r="A5" s="49"/>
      <c r="B5" s="46"/>
      <c r="C5" s="46"/>
      <c r="D5" s="46"/>
      <c r="E5" s="46"/>
      <c r="F5" s="46"/>
      <c r="G5" s="46"/>
      <c r="H5" s="45"/>
      <c r="I5" s="46"/>
      <c r="J5" s="46"/>
      <c r="K5" s="46"/>
      <c r="L5" s="46"/>
      <c r="M5" s="51"/>
    </row>
    <row r="6" spans="1:13" ht="57" customHeight="1">
      <c r="A6" s="48" t="s">
        <v>6</v>
      </c>
      <c r="B6" s="3" t="s">
        <v>3</v>
      </c>
      <c r="C6" s="3" t="s">
        <v>4</v>
      </c>
      <c r="D6" s="3" t="s">
        <v>5</v>
      </c>
      <c r="E6" s="3" t="s">
        <v>46</v>
      </c>
      <c r="F6" s="3" t="s">
        <v>47</v>
      </c>
      <c r="G6" s="3" t="s">
        <v>48</v>
      </c>
      <c r="H6" s="46"/>
      <c r="I6" s="3" t="s">
        <v>101</v>
      </c>
      <c r="J6" s="52"/>
      <c r="K6" s="3" t="s">
        <v>8</v>
      </c>
      <c r="L6" s="53"/>
      <c r="M6" s="3" t="s">
        <v>7</v>
      </c>
    </row>
    <row r="7" spans="1:13" ht="27" customHeight="1">
      <c r="A7" s="54" t="s">
        <v>36</v>
      </c>
      <c r="B7" s="71">
        <v>10</v>
      </c>
      <c r="C7" s="55">
        <v>2</v>
      </c>
      <c r="D7" s="55">
        <v>5</v>
      </c>
      <c r="E7" s="55">
        <v>5</v>
      </c>
      <c r="F7" s="55">
        <v>3</v>
      </c>
      <c r="G7" s="207" t="s">
        <v>43</v>
      </c>
      <c r="H7" s="41"/>
      <c r="I7" s="10">
        <v>3</v>
      </c>
      <c r="J7" s="41"/>
      <c r="K7" s="55">
        <f aca="true" t="shared" si="0" ref="K7:K15">SUM(B7:I7)</f>
        <v>28</v>
      </c>
      <c r="L7" s="1"/>
      <c r="M7" s="40">
        <f aca="true" t="shared" si="1" ref="M7:M15">RANK(K7,$K$7:$K$15,1)</f>
        <v>6</v>
      </c>
    </row>
    <row r="8" spans="1:13" ht="27" customHeight="1">
      <c r="A8" s="54" t="s">
        <v>38</v>
      </c>
      <c r="B8" s="55">
        <v>6</v>
      </c>
      <c r="C8" s="72">
        <v>10</v>
      </c>
      <c r="D8" s="55">
        <v>3</v>
      </c>
      <c r="E8" s="55">
        <v>4</v>
      </c>
      <c r="F8" s="55">
        <v>2</v>
      </c>
      <c r="G8" s="208"/>
      <c r="H8" s="41"/>
      <c r="I8" s="10">
        <v>1</v>
      </c>
      <c r="J8" s="41"/>
      <c r="K8" s="55">
        <f t="shared" si="0"/>
        <v>26</v>
      </c>
      <c r="L8" s="1"/>
      <c r="M8" s="40">
        <f t="shared" si="1"/>
        <v>4</v>
      </c>
    </row>
    <row r="9" spans="1:13" ht="27" customHeight="1">
      <c r="A9" s="54" t="s">
        <v>9</v>
      </c>
      <c r="B9" s="73">
        <v>10</v>
      </c>
      <c r="C9" s="73">
        <v>10</v>
      </c>
      <c r="D9" s="55">
        <v>7</v>
      </c>
      <c r="E9" s="55">
        <v>6</v>
      </c>
      <c r="F9" s="55">
        <v>6</v>
      </c>
      <c r="G9" s="208"/>
      <c r="H9" s="65"/>
      <c r="I9" s="10"/>
      <c r="J9" s="65"/>
      <c r="K9" s="55">
        <f t="shared" si="0"/>
        <v>39</v>
      </c>
      <c r="L9" s="74"/>
      <c r="M9" s="40">
        <f t="shared" si="1"/>
        <v>7</v>
      </c>
    </row>
    <row r="10" spans="1:13" ht="27" customHeight="1">
      <c r="A10" s="54" t="s">
        <v>10</v>
      </c>
      <c r="B10" s="55">
        <v>1</v>
      </c>
      <c r="C10" s="55">
        <v>4</v>
      </c>
      <c r="D10" s="55">
        <v>4</v>
      </c>
      <c r="E10" s="55">
        <v>3</v>
      </c>
      <c r="F10" s="55">
        <v>4</v>
      </c>
      <c r="G10" s="208"/>
      <c r="H10" s="41"/>
      <c r="I10" s="10">
        <v>1</v>
      </c>
      <c r="J10" s="41"/>
      <c r="K10" s="55">
        <f t="shared" si="0"/>
        <v>17</v>
      </c>
      <c r="L10" s="1"/>
      <c r="M10" s="40">
        <v>3</v>
      </c>
    </row>
    <row r="11" spans="1:13" ht="27" customHeight="1">
      <c r="A11" s="54" t="s">
        <v>94</v>
      </c>
      <c r="B11" s="55">
        <v>4</v>
      </c>
      <c r="C11" s="55">
        <v>6</v>
      </c>
      <c r="D11" s="55">
        <v>1</v>
      </c>
      <c r="E11" s="55">
        <v>1</v>
      </c>
      <c r="F11" s="55">
        <v>5</v>
      </c>
      <c r="G11" s="208"/>
      <c r="H11" s="41"/>
      <c r="I11" s="10"/>
      <c r="J11" s="41"/>
      <c r="K11" s="55">
        <f t="shared" si="0"/>
        <v>17</v>
      </c>
      <c r="L11" s="9"/>
      <c r="M11" s="40">
        <f t="shared" si="1"/>
        <v>2</v>
      </c>
    </row>
    <row r="12" spans="1:13" ht="27" customHeight="1">
      <c r="A12" s="54" t="s">
        <v>44</v>
      </c>
      <c r="B12" s="55">
        <v>5</v>
      </c>
      <c r="C12" s="55">
        <v>5</v>
      </c>
      <c r="D12" s="55">
        <v>2</v>
      </c>
      <c r="E12" s="55">
        <v>7</v>
      </c>
      <c r="F12" s="55">
        <v>7</v>
      </c>
      <c r="G12" s="208"/>
      <c r="H12" s="41"/>
      <c r="I12" s="10">
        <v>1</v>
      </c>
      <c r="J12" s="41"/>
      <c r="K12" s="55">
        <f t="shared" si="0"/>
        <v>27</v>
      </c>
      <c r="L12" s="1"/>
      <c r="M12" s="40">
        <f t="shared" si="1"/>
        <v>5</v>
      </c>
    </row>
    <row r="13" spans="1:13" ht="27" customHeight="1">
      <c r="A13" s="54" t="s">
        <v>11</v>
      </c>
      <c r="B13" s="73">
        <v>10</v>
      </c>
      <c r="C13" s="73">
        <v>10</v>
      </c>
      <c r="D13" s="55">
        <v>8</v>
      </c>
      <c r="E13" s="55">
        <v>8</v>
      </c>
      <c r="F13" s="55">
        <v>8</v>
      </c>
      <c r="G13" s="208"/>
      <c r="H13" s="61"/>
      <c r="I13" s="58">
        <v>2</v>
      </c>
      <c r="J13" s="61"/>
      <c r="K13" s="55">
        <f t="shared" si="0"/>
        <v>46</v>
      </c>
      <c r="L13" s="62"/>
      <c r="M13" s="40">
        <f t="shared" si="1"/>
        <v>9</v>
      </c>
    </row>
    <row r="14" spans="1:13" ht="27" customHeight="1">
      <c r="A14" s="60" t="s">
        <v>39</v>
      </c>
      <c r="B14" s="55">
        <v>2</v>
      </c>
      <c r="C14" s="55">
        <v>1</v>
      </c>
      <c r="D14" s="55">
        <v>6</v>
      </c>
      <c r="E14" s="55">
        <v>2</v>
      </c>
      <c r="F14" s="55">
        <v>1</v>
      </c>
      <c r="G14" s="208"/>
      <c r="H14" s="61"/>
      <c r="I14" s="10"/>
      <c r="J14" s="61"/>
      <c r="K14" s="55">
        <f t="shared" si="0"/>
        <v>12</v>
      </c>
      <c r="L14" s="9"/>
      <c r="M14" s="40">
        <f t="shared" si="1"/>
        <v>1</v>
      </c>
    </row>
    <row r="15" spans="1:13" ht="27" customHeight="1">
      <c r="A15" s="60" t="s">
        <v>12</v>
      </c>
      <c r="B15" s="40">
        <v>3</v>
      </c>
      <c r="C15" s="40">
        <v>3</v>
      </c>
      <c r="D15" s="66">
        <v>10</v>
      </c>
      <c r="E15" s="66">
        <v>10</v>
      </c>
      <c r="F15" s="66">
        <v>10</v>
      </c>
      <c r="G15" s="209"/>
      <c r="H15" s="63"/>
      <c r="I15" s="10">
        <v>6</v>
      </c>
      <c r="J15" s="75"/>
      <c r="K15" s="55">
        <f t="shared" si="0"/>
        <v>42</v>
      </c>
      <c r="L15" s="76"/>
      <c r="M15" s="40">
        <f t="shared" si="1"/>
        <v>8</v>
      </c>
    </row>
    <row r="16" spans="1:13" ht="27" customHeight="1">
      <c r="A16" s="77" t="s">
        <v>102</v>
      </c>
      <c r="C16" s="78"/>
      <c r="D16" s="78"/>
      <c r="E16" s="78"/>
      <c r="F16" s="78"/>
      <c r="G16" s="78"/>
      <c r="H16" s="78"/>
      <c r="I16" s="78"/>
      <c r="J16" s="78"/>
      <c r="K16" s="78"/>
      <c r="L16" s="78"/>
      <c r="M16" s="78"/>
    </row>
    <row r="17" spans="2:11" ht="27" customHeight="1">
      <c r="B17" s="56" t="s">
        <v>95</v>
      </c>
      <c r="C17" s="66" t="s">
        <v>96</v>
      </c>
      <c r="D17" s="67" t="s">
        <v>97</v>
      </c>
      <c r="E17" s="68" t="s">
        <v>98</v>
      </c>
      <c r="F17" s="69"/>
      <c r="J17" s="69"/>
      <c r="K17" s="69"/>
    </row>
    <row r="18" spans="3:11" ht="27" customHeight="1">
      <c r="C18" s="69"/>
      <c r="D18" s="70"/>
      <c r="E18" s="69"/>
      <c r="F18" s="69"/>
      <c r="I18" s="70"/>
      <c r="J18" s="69"/>
      <c r="K18" s="69"/>
    </row>
    <row r="19" spans="3:11" ht="27" customHeight="1">
      <c r="C19" s="69"/>
      <c r="D19" s="70"/>
      <c r="E19" s="69"/>
      <c r="F19" s="69"/>
      <c r="I19" s="70"/>
      <c r="J19" s="69"/>
      <c r="K19" s="69"/>
    </row>
    <row r="20" spans="3:11" ht="27" customHeight="1">
      <c r="C20" s="69"/>
      <c r="D20" s="70"/>
      <c r="E20" s="69"/>
      <c r="F20" s="69"/>
      <c r="I20" s="70"/>
      <c r="J20" s="69"/>
      <c r="K20" s="69"/>
    </row>
    <row r="21" spans="2:11" ht="15">
      <c r="B21" s="70"/>
      <c r="C21" s="69"/>
      <c r="D21" s="70"/>
      <c r="E21" s="69"/>
      <c r="F21" s="69"/>
      <c r="I21" s="70"/>
      <c r="J21" s="69"/>
      <c r="K21" s="69"/>
    </row>
    <row r="22" spans="2:11" ht="15">
      <c r="B22" s="70"/>
      <c r="C22" s="69"/>
      <c r="D22" s="70"/>
      <c r="E22" s="69"/>
      <c r="F22" s="69"/>
      <c r="I22" s="70"/>
      <c r="J22" s="69"/>
      <c r="K22" s="69"/>
    </row>
    <row r="23" ht="15"/>
    <row r="24" ht="15"/>
    <row r="25" ht="15"/>
    <row r="26" ht="15"/>
    <row r="27" ht="15"/>
    <row r="28" ht="15"/>
    <row r="29" ht="15"/>
    <row r="30" ht="15"/>
    <row r="31" ht="15"/>
    <row r="32" ht="15"/>
    <row r="33" ht="15"/>
    <row r="34" ht="15"/>
    <row r="35" ht="15"/>
    <row r="36" ht="15"/>
    <row r="37" ht="15"/>
    <row r="38" ht="15"/>
    <row r="39" ht="15"/>
    <row r="40" ht="15"/>
    <row r="41" ht="15"/>
    <row r="42" ht="15"/>
    <row r="43" ht="15"/>
  </sheetData>
  <sheetProtection/>
  <protectedRanges>
    <protectedRange sqref="A7:A15" name="Range 1_1_1"/>
    <protectedRange sqref="B6:C6 C1:C3 E6" name="Range7_1_1"/>
    <protectedRange sqref="F6 L1:L5" name="Range7_1_2"/>
  </protectedRanges>
  <mergeCells count="7">
    <mergeCell ref="G7:G15"/>
    <mergeCell ref="F1:M4"/>
    <mergeCell ref="E1:E4"/>
    <mergeCell ref="A1:B1"/>
    <mergeCell ref="A2:B4"/>
    <mergeCell ref="C1:D1"/>
    <mergeCell ref="C2:D4"/>
  </mergeCells>
  <conditionalFormatting sqref="B7:F15">
    <cfRule type="cellIs" priority="1" dxfId="0" operator="equal" stopIfTrue="1">
      <formula>1</formula>
    </cfRule>
  </conditionalFormatting>
  <printOptions horizontalCentered="1" verticalCentered="1"/>
  <pageMargins left="0.2755905511811024" right="0.4724409448818898" top="0.87" bottom="0.33" header="0.2362204724409449" footer="0.22"/>
  <pageSetup horizontalDpi="300" verticalDpi="300" orientation="landscape" paperSize="9" r:id="rId3"/>
  <headerFooter alignWithMargins="0">
    <oddHeader>&amp;C&amp;"Arial,Bold Italic"&amp;28Scratch  Results</oddHeader>
  </headerFooter>
  <legacyDrawing r:id="rId2"/>
</worksheet>
</file>

<file path=xl/worksheets/sheet11.xml><?xml version="1.0" encoding="utf-8"?>
<worksheet xmlns="http://schemas.openxmlformats.org/spreadsheetml/2006/main" xmlns:r="http://schemas.openxmlformats.org/officeDocument/2006/relationships">
  <dimension ref="A1:M24"/>
  <sheetViews>
    <sheetView zoomScale="75" zoomScaleNormal="75" workbookViewId="0" topLeftCell="A1">
      <selection activeCell="F21" sqref="F21"/>
    </sheetView>
  </sheetViews>
  <sheetFormatPr defaultColWidth="9.140625" defaultRowHeight="12.75"/>
  <cols>
    <col min="1" max="1" width="25.140625" style="50" customWidth="1"/>
    <col min="2" max="7" width="10.57421875" style="50" customWidth="1"/>
    <col min="8" max="8" width="2.421875" style="50" customWidth="1"/>
    <col min="9" max="9" width="10.57421875" style="50" customWidth="1"/>
    <col min="10" max="10" width="2.140625" style="50" customWidth="1"/>
    <col min="11" max="11" width="10.57421875" style="50" customWidth="1"/>
    <col min="12" max="12" width="2.421875" style="50" customWidth="1"/>
    <col min="13" max="13" width="10.57421875" style="50" customWidth="1"/>
    <col min="14" max="16384" width="9.140625" style="50" customWidth="1"/>
  </cols>
  <sheetData>
    <row r="1" spans="1:13" ht="15.75" customHeight="1">
      <c r="A1" s="210" t="s">
        <v>0</v>
      </c>
      <c r="B1" s="210"/>
      <c r="C1" s="211" t="s">
        <v>1</v>
      </c>
      <c r="D1" s="212"/>
      <c r="E1" s="188" t="s">
        <v>2</v>
      </c>
      <c r="F1" s="179" t="s">
        <v>91</v>
      </c>
      <c r="G1" s="180"/>
      <c r="H1" s="180"/>
      <c r="I1" s="180"/>
      <c r="J1" s="180"/>
      <c r="K1" s="180"/>
      <c r="L1" s="180"/>
      <c r="M1" s="181"/>
    </row>
    <row r="2" spans="1:13" ht="15.75" customHeight="1">
      <c r="A2" s="210" t="s">
        <v>92</v>
      </c>
      <c r="B2" s="210"/>
      <c r="C2" s="213">
        <v>38296</v>
      </c>
      <c r="D2" s="214"/>
      <c r="E2" s="189"/>
      <c r="F2" s="182"/>
      <c r="G2" s="183"/>
      <c r="H2" s="183"/>
      <c r="I2" s="183"/>
      <c r="J2" s="183"/>
      <c r="K2" s="183"/>
      <c r="L2" s="183"/>
      <c r="M2" s="184"/>
    </row>
    <row r="3" spans="1:13" ht="15.75" customHeight="1">
      <c r="A3" s="210"/>
      <c r="B3" s="210"/>
      <c r="C3" s="215"/>
      <c r="D3" s="214"/>
      <c r="E3" s="189"/>
      <c r="F3" s="182"/>
      <c r="G3" s="183"/>
      <c r="H3" s="183"/>
      <c r="I3" s="183"/>
      <c r="J3" s="183"/>
      <c r="K3" s="183"/>
      <c r="L3" s="183"/>
      <c r="M3" s="184"/>
    </row>
    <row r="4" spans="1:13" ht="15.75" customHeight="1">
      <c r="A4" s="210"/>
      <c r="B4" s="210"/>
      <c r="C4" s="216"/>
      <c r="D4" s="217"/>
      <c r="E4" s="190"/>
      <c r="F4" s="185"/>
      <c r="G4" s="186"/>
      <c r="H4" s="186"/>
      <c r="I4" s="186"/>
      <c r="J4" s="186"/>
      <c r="K4" s="186"/>
      <c r="L4" s="186"/>
      <c r="M4" s="187"/>
    </row>
    <row r="5" spans="1:13" ht="9.75" customHeight="1">
      <c r="A5" s="49"/>
      <c r="B5" s="46"/>
      <c r="C5" s="46"/>
      <c r="D5" s="46"/>
      <c r="E5" s="46"/>
      <c r="F5" s="46"/>
      <c r="G5" s="46"/>
      <c r="H5" s="45"/>
      <c r="I5" s="46"/>
      <c r="J5" s="46"/>
      <c r="K5" s="46"/>
      <c r="L5" s="46"/>
      <c r="M5" s="51"/>
    </row>
    <row r="6" spans="1:13" ht="57" customHeight="1">
      <c r="A6" s="48" t="s">
        <v>6</v>
      </c>
      <c r="B6" s="3" t="s">
        <v>3</v>
      </c>
      <c r="C6" s="3" t="s">
        <v>4</v>
      </c>
      <c r="D6" s="3" t="s">
        <v>5</v>
      </c>
      <c r="E6" s="3" t="s">
        <v>46</v>
      </c>
      <c r="F6" s="3" t="s">
        <v>47</v>
      </c>
      <c r="G6" s="3" t="s">
        <v>48</v>
      </c>
      <c r="H6" s="46"/>
      <c r="I6" s="3" t="s">
        <v>22</v>
      </c>
      <c r="J6" s="52"/>
      <c r="K6" s="3" t="s">
        <v>8</v>
      </c>
      <c r="L6" s="53"/>
      <c r="M6" s="3" t="s">
        <v>7</v>
      </c>
    </row>
    <row r="7" spans="1:13" ht="27" customHeight="1">
      <c r="A7" s="54" t="s">
        <v>10</v>
      </c>
      <c r="B7" s="55">
        <v>1</v>
      </c>
      <c r="C7" s="55">
        <v>1</v>
      </c>
      <c r="D7" s="40">
        <v>3</v>
      </c>
      <c r="E7" s="55">
        <v>2</v>
      </c>
      <c r="F7" s="207" t="s">
        <v>93</v>
      </c>
      <c r="G7" s="40">
        <v>3</v>
      </c>
      <c r="H7" s="41"/>
      <c r="I7" s="10"/>
      <c r="J7" s="41"/>
      <c r="K7" s="55">
        <f aca="true" t="shared" si="0" ref="K7:K15">SUM(B7:I7)</f>
        <v>10</v>
      </c>
      <c r="L7" s="1"/>
      <c r="M7" s="40">
        <f aca="true" t="shared" si="1" ref="M7:M15">RANK(K7,$K$7:$K$15,1)</f>
        <v>1</v>
      </c>
    </row>
    <row r="8" spans="1:13" ht="27" customHeight="1">
      <c r="A8" s="54" t="s">
        <v>94</v>
      </c>
      <c r="B8" s="55">
        <v>9</v>
      </c>
      <c r="C8" s="55">
        <v>3</v>
      </c>
      <c r="D8" s="40">
        <v>1</v>
      </c>
      <c r="E8" s="55">
        <v>1</v>
      </c>
      <c r="F8" s="218"/>
      <c r="G8" s="40">
        <v>2</v>
      </c>
      <c r="H8" s="41"/>
      <c r="I8" s="10"/>
      <c r="J8" s="41"/>
      <c r="K8" s="55">
        <f t="shared" si="0"/>
        <v>16</v>
      </c>
      <c r="L8" s="1"/>
      <c r="M8" s="40">
        <f t="shared" si="1"/>
        <v>2</v>
      </c>
    </row>
    <row r="9" spans="1:13" ht="27" customHeight="1">
      <c r="A9" s="54" t="s">
        <v>38</v>
      </c>
      <c r="B9" s="55">
        <v>4</v>
      </c>
      <c r="C9" s="40">
        <v>6</v>
      </c>
      <c r="D9" s="40">
        <v>2</v>
      </c>
      <c r="E9" s="40">
        <v>3</v>
      </c>
      <c r="F9" s="218"/>
      <c r="G9" s="40">
        <v>5</v>
      </c>
      <c r="H9" s="41"/>
      <c r="I9" s="10"/>
      <c r="J9" s="41"/>
      <c r="K9" s="55">
        <f t="shared" si="0"/>
        <v>20</v>
      </c>
      <c r="L9" s="1"/>
      <c r="M9" s="40">
        <f t="shared" si="1"/>
        <v>3</v>
      </c>
    </row>
    <row r="10" spans="1:13" ht="27" customHeight="1">
      <c r="A10" s="54" t="s">
        <v>39</v>
      </c>
      <c r="B10" s="55">
        <v>2</v>
      </c>
      <c r="C10" s="55">
        <v>7</v>
      </c>
      <c r="D10" s="55">
        <v>5</v>
      </c>
      <c r="E10" s="55">
        <v>4</v>
      </c>
      <c r="F10" s="218"/>
      <c r="G10" s="55">
        <v>1</v>
      </c>
      <c r="H10" s="41"/>
      <c r="I10" s="10">
        <v>3</v>
      </c>
      <c r="J10" s="41"/>
      <c r="K10" s="55">
        <f t="shared" si="0"/>
        <v>22</v>
      </c>
      <c r="L10" s="1"/>
      <c r="M10" s="40">
        <f t="shared" si="1"/>
        <v>4</v>
      </c>
    </row>
    <row r="11" spans="1:13" ht="27" customHeight="1">
      <c r="A11" s="54" t="s">
        <v>36</v>
      </c>
      <c r="B11" s="55">
        <v>3</v>
      </c>
      <c r="C11" s="40">
        <v>2</v>
      </c>
      <c r="D11" s="40">
        <v>4</v>
      </c>
      <c r="E11" s="40">
        <v>8</v>
      </c>
      <c r="F11" s="218"/>
      <c r="G11" s="40">
        <v>6</v>
      </c>
      <c r="H11" s="41"/>
      <c r="I11" s="10"/>
      <c r="J11" s="41"/>
      <c r="K11" s="55">
        <f t="shared" si="0"/>
        <v>23</v>
      </c>
      <c r="L11" s="9"/>
      <c r="M11" s="40">
        <f t="shared" si="1"/>
        <v>5</v>
      </c>
    </row>
    <row r="12" spans="1:13" ht="27" customHeight="1">
      <c r="A12" s="54" t="s">
        <v>44</v>
      </c>
      <c r="B12" s="55">
        <v>5</v>
      </c>
      <c r="C12" s="40">
        <v>4</v>
      </c>
      <c r="D12" s="40">
        <v>8</v>
      </c>
      <c r="E12" s="40">
        <v>5</v>
      </c>
      <c r="F12" s="218"/>
      <c r="G12" s="56">
        <v>10</v>
      </c>
      <c r="H12" s="41"/>
      <c r="I12" s="10"/>
      <c r="J12" s="41"/>
      <c r="K12" s="55">
        <f t="shared" si="0"/>
        <v>32</v>
      </c>
      <c r="L12" s="1"/>
      <c r="M12" s="40">
        <f t="shared" si="1"/>
        <v>6</v>
      </c>
    </row>
    <row r="13" spans="1:13" ht="27" customHeight="1">
      <c r="A13" s="54" t="s">
        <v>12</v>
      </c>
      <c r="B13" s="55">
        <v>8</v>
      </c>
      <c r="C13" s="40">
        <v>9</v>
      </c>
      <c r="D13" s="40">
        <v>6</v>
      </c>
      <c r="E13" s="40">
        <v>7</v>
      </c>
      <c r="F13" s="218"/>
      <c r="G13" s="40">
        <v>4</v>
      </c>
      <c r="H13" s="57"/>
      <c r="I13" s="58"/>
      <c r="J13" s="59"/>
      <c r="K13" s="55">
        <f t="shared" si="0"/>
        <v>34</v>
      </c>
      <c r="L13" s="9"/>
      <c r="M13" s="40">
        <f t="shared" si="1"/>
        <v>7</v>
      </c>
    </row>
    <row r="14" spans="1:13" ht="27" customHeight="1">
      <c r="A14" s="60" t="s">
        <v>11</v>
      </c>
      <c r="B14" s="55">
        <v>6</v>
      </c>
      <c r="C14" s="40">
        <v>8</v>
      </c>
      <c r="D14" s="40">
        <v>7</v>
      </c>
      <c r="E14" s="40">
        <v>6</v>
      </c>
      <c r="F14" s="218"/>
      <c r="G14" s="40">
        <v>7</v>
      </c>
      <c r="H14" s="61"/>
      <c r="I14" s="10">
        <v>3</v>
      </c>
      <c r="J14" s="61"/>
      <c r="K14" s="55">
        <f t="shared" si="0"/>
        <v>37</v>
      </c>
      <c r="L14" s="62"/>
      <c r="M14" s="40">
        <f t="shared" si="1"/>
        <v>8</v>
      </c>
    </row>
    <row r="15" spans="1:13" ht="27" customHeight="1">
      <c r="A15" s="60" t="s">
        <v>9</v>
      </c>
      <c r="B15" s="40">
        <v>7</v>
      </c>
      <c r="C15" s="40">
        <v>5</v>
      </c>
      <c r="D15" s="40">
        <v>9</v>
      </c>
      <c r="E15" s="56">
        <v>10</v>
      </c>
      <c r="F15" s="219"/>
      <c r="G15" s="40">
        <v>8</v>
      </c>
      <c r="H15" s="63"/>
      <c r="I15" s="10"/>
      <c r="J15" s="63"/>
      <c r="K15" s="55">
        <f t="shared" si="0"/>
        <v>39</v>
      </c>
      <c r="L15" s="64"/>
      <c r="M15" s="40">
        <f t="shared" si="1"/>
        <v>9</v>
      </c>
    </row>
    <row r="16" spans="1:13" s="43" customFormat="1" ht="27" customHeight="1">
      <c r="A16" s="65"/>
      <c r="B16" s="56" t="s">
        <v>95</v>
      </c>
      <c r="C16" s="66" t="s">
        <v>96</v>
      </c>
      <c r="D16" s="67" t="s">
        <v>97</v>
      </c>
      <c r="E16" s="68" t="s">
        <v>98</v>
      </c>
      <c r="G16" s="41"/>
      <c r="H16" s="65"/>
      <c r="I16" s="42"/>
      <c r="J16" s="65"/>
      <c r="K16" s="41"/>
      <c r="L16" s="1"/>
      <c r="M16" s="41"/>
    </row>
    <row r="17" spans="1:13" ht="27" customHeight="1">
      <c r="A17" s="41" t="s">
        <v>20</v>
      </c>
      <c r="B17" s="220" t="s">
        <v>21</v>
      </c>
      <c r="C17" s="220"/>
      <c r="D17" s="220"/>
      <c r="E17" s="220"/>
      <c r="F17" s="220"/>
      <c r="G17" s="220"/>
      <c r="H17" s="220"/>
      <c r="I17" s="220"/>
      <c r="J17" s="220"/>
      <c r="K17" s="220"/>
      <c r="L17" s="220"/>
      <c r="M17" s="220"/>
    </row>
    <row r="19" spans="3:11" ht="15">
      <c r="C19" s="69"/>
      <c r="E19" s="69"/>
      <c r="F19" s="69"/>
      <c r="J19" s="69"/>
      <c r="K19" s="69"/>
    </row>
    <row r="20" spans="2:11" ht="15">
      <c r="B20" s="70"/>
      <c r="C20" s="69"/>
      <c r="D20" s="70"/>
      <c r="E20" s="69"/>
      <c r="F20" s="69"/>
      <c r="I20" s="70"/>
      <c r="J20" s="69"/>
      <c r="K20" s="69"/>
    </row>
    <row r="21" spans="2:11" ht="15">
      <c r="B21" s="70"/>
      <c r="C21" s="69"/>
      <c r="D21" s="70"/>
      <c r="E21" s="69"/>
      <c r="F21" s="69"/>
      <c r="I21" s="70"/>
      <c r="J21" s="69"/>
      <c r="K21" s="69"/>
    </row>
    <row r="22" spans="2:11" ht="15">
      <c r="B22" s="70"/>
      <c r="C22" s="69"/>
      <c r="D22" s="70"/>
      <c r="E22" s="69"/>
      <c r="F22" s="69"/>
      <c r="I22" s="70"/>
      <c r="J22" s="69"/>
      <c r="K22" s="69"/>
    </row>
    <row r="23" spans="2:11" ht="15">
      <c r="B23" s="70"/>
      <c r="C23" s="69"/>
      <c r="D23" s="70"/>
      <c r="E23" s="69"/>
      <c r="F23" s="69"/>
      <c r="I23" s="70"/>
      <c r="J23" s="69"/>
      <c r="K23" s="69"/>
    </row>
    <row r="24" spans="2:11" ht="15">
      <c r="B24" s="70"/>
      <c r="C24" s="69"/>
      <c r="D24" s="70"/>
      <c r="E24" s="69"/>
      <c r="F24" s="69"/>
      <c r="I24" s="70"/>
      <c r="J24" s="69"/>
      <c r="K24" s="69"/>
    </row>
  </sheetData>
  <sheetProtection/>
  <protectedRanges>
    <protectedRange sqref="A7:A16" name="Range 1_1_1"/>
    <protectedRange sqref="B6:C6 C1:C3 E6" name="Range7_1_1"/>
    <protectedRange sqref="F6 L1:L5" name="Range7_1_2"/>
  </protectedRanges>
  <mergeCells count="8">
    <mergeCell ref="F7:F15"/>
    <mergeCell ref="F1:M4"/>
    <mergeCell ref="E1:E4"/>
    <mergeCell ref="B17:M17"/>
    <mergeCell ref="A1:B1"/>
    <mergeCell ref="A2:B4"/>
    <mergeCell ref="C1:D1"/>
    <mergeCell ref="C2:D4"/>
  </mergeCells>
  <printOptions horizontalCentered="1" verticalCentered="1"/>
  <pageMargins left="0.2755905511811024" right="0.4724409448818898" top="0.87" bottom="0.33" header="0.2362204724409449" footer="0.22"/>
  <pageSetup horizontalDpi="300" verticalDpi="300" orientation="landscape" paperSize="9" r:id="rId1"/>
  <headerFooter alignWithMargins="0">
    <oddHeader>&amp;C&amp;"Arial,Bold Italic"&amp;28Race Summary Table</oddHeader>
  </headerFooter>
</worksheet>
</file>

<file path=xl/worksheets/sheet12.xml><?xml version="1.0" encoding="utf-8"?>
<worksheet xmlns="http://schemas.openxmlformats.org/spreadsheetml/2006/main" xmlns:r="http://schemas.openxmlformats.org/officeDocument/2006/relationships">
  <sheetPr>
    <pageSetUpPr fitToPage="1"/>
  </sheetPr>
  <dimension ref="A1:AH59"/>
  <sheetViews>
    <sheetView showGridLines="0" workbookViewId="0" topLeftCell="A1">
      <pane xSplit="3" topLeftCell="D1" activePane="topRight" state="frozen"/>
      <selection pane="topLeft" activeCell="A1" sqref="A1"/>
      <selection pane="topRight" activeCell="C13" sqref="C13"/>
    </sheetView>
  </sheetViews>
  <sheetFormatPr defaultColWidth="9.140625" defaultRowHeight="12.75"/>
  <cols>
    <col min="1" max="1" width="4.00390625" style="104" bestFit="1" customWidth="1"/>
    <col min="2" max="2" width="6.57421875" style="102" bestFit="1" customWidth="1"/>
    <col min="3" max="3" width="19.7109375" style="0" customWidth="1"/>
    <col min="4" max="5" width="15.7109375" style="0" customWidth="1"/>
    <col min="6" max="6" width="2.7109375" style="0" bestFit="1" customWidth="1"/>
    <col min="7" max="8" width="3.140625" style="0" customWidth="1"/>
    <col min="9" max="26" width="3.140625" style="43" customWidth="1"/>
    <col min="27" max="27" width="5.57421875" style="5" bestFit="1" customWidth="1"/>
    <col min="28" max="28" width="14.7109375" style="0" customWidth="1"/>
    <col min="29" max="29" width="5.57421875" style="104" bestFit="1" customWidth="1"/>
    <col min="30" max="30" width="4.8515625" style="104" bestFit="1" customWidth="1"/>
    <col min="31" max="32" width="2.421875" style="104" customWidth="1"/>
    <col min="33" max="34" width="3.8515625" style="0" customWidth="1"/>
  </cols>
  <sheetData>
    <row r="1" spans="1:34" s="133" customFormat="1" ht="18" customHeight="1">
      <c r="A1" s="126" t="s">
        <v>106</v>
      </c>
      <c r="B1" s="127" t="s">
        <v>6</v>
      </c>
      <c r="C1" s="128" t="s">
        <v>49</v>
      </c>
      <c r="D1" s="129" t="s">
        <v>50</v>
      </c>
      <c r="E1" s="141"/>
      <c r="F1" s="130"/>
      <c r="G1" s="131" t="s">
        <v>103</v>
      </c>
      <c r="H1" s="132"/>
      <c r="I1" s="129" t="s">
        <v>104</v>
      </c>
      <c r="J1" s="84"/>
      <c r="K1" s="129" t="s">
        <v>139</v>
      </c>
      <c r="L1" s="84"/>
      <c r="M1" s="129" t="s">
        <v>150</v>
      </c>
      <c r="N1" s="84"/>
      <c r="O1" s="129" t="s">
        <v>158</v>
      </c>
      <c r="P1" s="84"/>
      <c r="Q1" s="129" t="s">
        <v>164</v>
      </c>
      <c r="R1" s="84"/>
      <c r="S1" s="129" t="s">
        <v>171</v>
      </c>
      <c r="T1" s="84"/>
      <c r="U1" s="129" t="s">
        <v>180</v>
      </c>
      <c r="V1" s="84"/>
      <c r="W1" s="129" t="s">
        <v>183</v>
      </c>
      <c r="X1" s="84"/>
      <c r="Y1" s="129" t="s">
        <v>187</v>
      </c>
      <c r="Z1" s="84"/>
      <c r="AA1" s="162" t="s">
        <v>105</v>
      </c>
      <c r="AB1" s="142"/>
      <c r="AC1" s="143" t="s">
        <v>107</v>
      </c>
      <c r="AD1" s="143" t="s">
        <v>165</v>
      </c>
      <c r="AE1" s="144" t="s">
        <v>108</v>
      </c>
      <c r="AF1" s="167"/>
      <c r="AG1" s="145" t="s">
        <v>109</v>
      </c>
      <c r="AH1" s="145" t="s">
        <v>166</v>
      </c>
    </row>
    <row r="2" spans="1:34" s="47" customFormat="1" ht="12" customHeight="1">
      <c r="A2" s="134">
        <f aca="true" t="shared" si="0" ref="A2:A49">RANK(AA2,$AA$2:$AA$49,1)</f>
        <v>1</v>
      </c>
      <c r="B2" s="85" t="s">
        <v>111</v>
      </c>
      <c r="C2" s="80" t="s">
        <v>51</v>
      </c>
      <c r="D2" s="81" t="s">
        <v>52</v>
      </c>
      <c r="E2" s="80" t="s">
        <v>116</v>
      </c>
      <c r="F2" s="80"/>
      <c r="G2" s="82">
        <v>1</v>
      </c>
      <c r="H2" s="83">
        <v>1</v>
      </c>
      <c r="I2" s="135"/>
      <c r="J2" s="136"/>
      <c r="K2" s="135">
        <v>2</v>
      </c>
      <c r="L2" s="136">
        <v>1</v>
      </c>
      <c r="M2" s="135">
        <v>1</v>
      </c>
      <c r="N2" s="136">
        <v>1</v>
      </c>
      <c r="O2" s="135"/>
      <c r="P2" s="136"/>
      <c r="Q2" s="135"/>
      <c r="R2" s="136"/>
      <c r="S2" s="135"/>
      <c r="T2" s="136"/>
      <c r="U2" s="135"/>
      <c r="V2" s="136"/>
      <c r="W2" s="135">
        <v>1</v>
      </c>
      <c r="X2" s="136">
        <v>1</v>
      </c>
      <c r="Y2" s="135"/>
      <c r="Z2" s="136"/>
      <c r="AA2" s="163">
        <f aca="true" t="shared" si="1" ref="AA2:AA49">AD2/AF2</f>
        <v>1.125</v>
      </c>
      <c r="AC2" s="92">
        <f aca="true" t="shared" si="2" ref="AC2:AC49">SUM(G2:Z2)</f>
        <v>9</v>
      </c>
      <c r="AD2" s="92">
        <f>IF(AE2&gt;=10,AC2-AH2,AC2)</f>
        <v>9</v>
      </c>
      <c r="AE2" s="92">
        <f aca="true" t="shared" si="3" ref="AE2:AE49">COUNTA(G2:Z2)</f>
        <v>8</v>
      </c>
      <c r="AF2" s="157">
        <f aca="true" t="shared" si="4" ref="AF2:AF49">IF(AE2&gt;=16,AE2-2,IF(AE2&gt;=10,AE2-1,AE2))</f>
        <v>8</v>
      </c>
      <c r="AG2" s="147">
        <f aca="true" t="shared" si="5" ref="AG2:AG49">MIN(G2:Z2)</f>
        <v>1</v>
      </c>
      <c r="AH2" s="147">
        <f aca="true" t="shared" si="6" ref="AH2:AH49">MAX(G2:Z2)</f>
        <v>2</v>
      </c>
    </row>
    <row r="3" spans="1:34" s="47" customFormat="1" ht="12" customHeight="1">
      <c r="A3" s="137">
        <f t="shared" si="0"/>
        <v>2</v>
      </c>
      <c r="B3" s="93" t="s">
        <v>112</v>
      </c>
      <c r="C3" s="86" t="s">
        <v>113</v>
      </c>
      <c r="D3" s="86" t="s">
        <v>114</v>
      </c>
      <c r="E3" s="148"/>
      <c r="F3" s="148"/>
      <c r="G3" s="89"/>
      <c r="H3" s="90"/>
      <c r="I3" s="89">
        <v>2</v>
      </c>
      <c r="J3" s="90">
        <v>1</v>
      </c>
      <c r="K3" s="89">
        <v>1</v>
      </c>
      <c r="L3" s="90">
        <v>2</v>
      </c>
      <c r="M3" s="89"/>
      <c r="N3" s="90"/>
      <c r="O3" s="89">
        <v>3</v>
      </c>
      <c r="P3" s="90">
        <v>2</v>
      </c>
      <c r="Q3" s="89">
        <v>1</v>
      </c>
      <c r="R3" s="164">
        <v>5</v>
      </c>
      <c r="S3" s="89">
        <v>2</v>
      </c>
      <c r="T3" s="90">
        <v>2</v>
      </c>
      <c r="U3" s="89"/>
      <c r="V3" s="90"/>
      <c r="W3" s="89">
        <v>2</v>
      </c>
      <c r="X3" s="90">
        <v>1</v>
      </c>
      <c r="Y3" s="89">
        <v>1</v>
      </c>
      <c r="Z3" s="90">
        <v>1</v>
      </c>
      <c r="AA3" s="91">
        <f t="shared" si="1"/>
        <v>1.6153846153846154</v>
      </c>
      <c r="AC3" s="92">
        <f t="shared" si="2"/>
        <v>26</v>
      </c>
      <c r="AD3" s="92">
        <f>IF(AE3&gt;=10,AC3-AH3,AC3)</f>
        <v>21</v>
      </c>
      <c r="AE3" s="92">
        <f t="shared" si="3"/>
        <v>14</v>
      </c>
      <c r="AF3" s="157">
        <f t="shared" si="4"/>
        <v>13</v>
      </c>
      <c r="AG3" s="147">
        <f t="shared" si="5"/>
        <v>1</v>
      </c>
      <c r="AH3" s="147">
        <f t="shared" si="6"/>
        <v>5</v>
      </c>
    </row>
    <row r="4" spans="1:34" s="47" customFormat="1" ht="12" customHeight="1">
      <c r="A4" s="137">
        <f t="shared" si="0"/>
        <v>3</v>
      </c>
      <c r="B4" s="94" t="s">
        <v>27</v>
      </c>
      <c r="C4" s="86" t="s">
        <v>67</v>
      </c>
      <c r="D4" s="86" t="s">
        <v>66</v>
      </c>
      <c r="E4" s="148" t="s">
        <v>167</v>
      </c>
      <c r="F4" s="148" t="s">
        <v>175</v>
      </c>
      <c r="G4" s="89"/>
      <c r="H4" s="90"/>
      <c r="I4" s="89"/>
      <c r="J4" s="90"/>
      <c r="K4" s="89"/>
      <c r="L4" s="90"/>
      <c r="M4" s="89">
        <v>1</v>
      </c>
      <c r="N4" s="90">
        <v>2</v>
      </c>
      <c r="O4" s="89"/>
      <c r="P4" s="90"/>
      <c r="Q4" s="89">
        <v>1</v>
      </c>
      <c r="R4" s="90">
        <v>1</v>
      </c>
      <c r="S4" s="89">
        <v>1</v>
      </c>
      <c r="T4" s="90">
        <v>3</v>
      </c>
      <c r="U4" s="89"/>
      <c r="V4" s="90"/>
      <c r="W4" s="89">
        <v>1</v>
      </c>
      <c r="X4" s="90">
        <v>4</v>
      </c>
      <c r="Y4" s="89"/>
      <c r="Z4" s="90"/>
      <c r="AA4" s="91">
        <f t="shared" si="1"/>
        <v>1.75</v>
      </c>
      <c r="AB4" s="146"/>
      <c r="AC4" s="92">
        <f t="shared" si="2"/>
        <v>14</v>
      </c>
      <c r="AD4" s="92">
        <f>IF(AE4&gt;=10,AC4-AH4,AC4)</f>
        <v>14</v>
      </c>
      <c r="AE4" s="92">
        <f t="shared" si="3"/>
        <v>8</v>
      </c>
      <c r="AF4" s="157">
        <f t="shared" si="4"/>
        <v>8</v>
      </c>
      <c r="AG4" s="147">
        <f t="shared" si="5"/>
        <v>1</v>
      </c>
      <c r="AH4" s="147">
        <f t="shared" si="6"/>
        <v>4</v>
      </c>
    </row>
    <row r="5" spans="1:34" s="47" customFormat="1" ht="12" customHeight="1">
      <c r="A5" s="137">
        <f t="shared" si="0"/>
        <v>4</v>
      </c>
      <c r="B5" s="85" t="s">
        <v>111</v>
      </c>
      <c r="C5" s="86" t="s">
        <v>85</v>
      </c>
      <c r="D5" s="86" t="s">
        <v>86</v>
      </c>
      <c r="E5" s="148" t="s">
        <v>168</v>
      </c>
      <c r="F5" s="148"/>
      <c r="G5" s="89"/>
      <c r="H5" s="90">
        <v>3</v>
      </c>
      <c r="I5" s="89"/>
      <c r="J5" s="90"/>
      <c r="K5" s="89"/>
      <c r="L5" s="90"/>
      <c r="M5" s="89">
        <v>2</v>
      </c>
      <c r="N5" s="90">
        <v>1</v>
      </c>
      <c r="O5" s="89">
        <v>2</v>
      </c>
      <c r="P5" s="90">
        <v>1</v>
      </c>
      <c r="Q5" s="165">
        <v>4</v>
      </c>
      <c r="R5" s="90">
        <v>3</v>
      </c>
      <c r="S5" s="89">
        <v>1</v>
      </c>
      <c r="T5" s="90">
        <v>1</v>
      </c>
      <c r="U5" s="89">
        <v>2</v>
      </c>
      <c r="V5" s="90">
        <v>2</v>
      </c>
      <c r="W5" s="89">
        <v>2</v>
      </c>
      <c r="X5" s="90">
        <v>2</v>
      </c>
      <c r="Y5" s="89"/>
      <c r="Z5" s="90"/>
      <c r="AA5" s="91">
        <f t="shared" si="1"/>
        <v>1.8333333333333333</v>
      </c>
      <c r="AB5" s="146"/>
      <c r="AC5" s="92">
        <f t="shared" si="2"/>
        <v>26</v>
      </c>
      <c r="AD5" s="92">
        <f>IF(AE5&gt;=10,AC5-AH5,AC5)</f>
        <v>22</v>
      </c>
      <c r="AE5" s="92">
        <f t="shared" si="3"/>
        <v>13</v>
      </c>
      <c r="AF5" s="157">
        <f t="shared" si="4"/>
        <v>12</v>
      </c>
      <c r="AG5" s="147">
        <f t="shared" si="5"/>
        <v>1</v>
      </c>
      <c r="AH5" s="147">
        <f t="shared" si="6"/>
        <v>4</v>
      </c>
    </row>
    <row r="6" spans="1:34" s="47" customFormat="1" ht="12" customHeight="1">
      <c r="A6" s="137">
        <f t="shared" si="0"/>
        <v>5</v>
      </c>
      <c r="B6" s="85" t="s">
        <v>111</v>
      </c>
      <c r="C6" s="86" t="s">
        <v>70</v>
      </c>
      <c r="D6" s="86" t="s">
        <v>71</v>
      </c>
      <c r="E6" s="148" t="s">
        <v>116</v>
      </c>
      <c r="F6" s="148"/>
      <c r="G6" s="89">
        <v>3</v>
      </c>
      <c r="H6" s="90">
        <v>2</v>
      </c>
      <c r="I6" s="89">
        <v>1</v>
      </c>
      <c r="J6" s="164">
        <v>4</v>
      </c>
      <c r="K6" s="89">
        <v>1</v>
      </c>
      <c r="L6" s="90">
        <v>1</v>
      </c>
      <c r="M6" s="89">
        <v>1</v>
      </c>
      <c r="N6" s="90">
        <v>2</v>
      </c>
      <c r="O6" s="165">
        <v>4</v>
      </c>
      <c r="P6" s="90">
        <v>1</v>
      </c>
      <c r="Q6" s="89">
        <v>3</v>
      </c>
      <c r="R6" s="90">
        <v>4</v>
      </c>
      <c r="S6" s="89">
        <v>1</v>
      </c>
      <c r="T6" s="90">
        <v>3</v>
      </c>
      <c r="U6" s="89">
        <v>1</v>
      </c>
      <c r="V6" s="90">
        <v>2</v>
      </c>
      <c r="W6" s="89">
        <v>4</v>
      </c>
      <c r="X6" s="90">
        <v>2</v>
      </c>
      <c r="Y6" s="89"/>
      <c r="Z6" s="90"/>
      <c r="AA6" s="91">
        <f t="shared" si="1"/>
        <v>2</v>
      </c>
      <c r="AB6" s="146"/>
      <c r="AC6" s="92">
        <f t="shared" si="2"/>
        <v>40</v>
      </c>
      <c r="AD6" s="92">
        <f>IF(AE6&gt;=10,AC6-AH6-4,AC6)</f>
        <v>32</v>
      </c>
      <c r="AE6" s="92">
        <f t="shared" si="3"/>
        <v>18</v>
      </c>
      <c r="AF6" s="157">
        <f t="shared" si="4"/>
        <v>16</v>
      </c>
      <c r="AG6" s="147">
        <f t="shared" si="5"/>
        <v>1</v>
      </c>
      <c r="AH6" s="147">
        <f t="shared" si="6"/>
        <v>4</v>
      </c>
    </row>
    <row r="7" spans="1:34" s="47" customFormat="1" ht="12" customHeight="1">
      <c r="A7" s="137">
        <f t="shared" si="0"/>
        <v>6</v>
      </c>
      <c r="B7" s="79" t="s">
        <v>110</v>
      </c>
      <c r="C7" s="86" t="s">
        <v>72</v>
      </c>
      <c r="D7" s="86" t="s">
        <v>73</v>
      </c>
      <c r="E7" s="148" t="s">
        <v>184</v>
      </c>
      <c r="F7" s="148" t="s">
        <v>175</v>
      </c>
      <c r="G7" s="87">
        <v>1</v>
      </c>
      <c r="H7" s="88">
        <v>1</v>
      </c>
      <c r="I7" s="138">
        <v>1</v>
      </c>
      <c r="J7" s="139">
        <v>1</v>
      </c>
      <c r="K7" s="89">
        <v>3</v>
      </c>
      <c r="L7" s="90">
        <v>3</v>
      </c>
      <c r="M7" s="89"/>
      <c r="N7" s="90"/>
      <c r="O7" s="165">
        <v>5</v>
      </c>
      <c r="P7" s="90">
        <v>4</v>
      </c>
      <c r="Q7" s="165">
        <v>5</v>
      </c>
      <c r="R7" s="90">
        <v>5</v>
      </c>
      <c r="S7" s="89">
        <v>3</v>
      </c>
      <c r="T7" s="90">
        <v>2</v>
      </c>
      <c r="U7" s="89">
        <v>1</v>
      </c>
      <c r="V7" s="90">
        <v>1</v>
      </c>
      <c r="W7" s="89">
        <v>3</v>
      </c>
      <c r="X7" s="90">
        <v>3</v>
      </c>
      <c r="Y7" s="89">
        <v>1</v>
      </c>
      <c r="Z7" s="90">
        <v>1</v>
      </c>
      <c r="AA7" s="91">
        <f t="shared" si="1"/>
        <v>2.125</v>
      </c>
      <c r="AB7" s="146"/>
      <c r="AC7" s="92">
        <f t="shared" si="2"/>
        <v>44</v>
      </c>
      <c r="AD7" s="92">
        <f>IF(AE7&gt;=10,AC7-AH7-5,AC7)</f>
        <v>34</v>
      </c>
      <c r="AE7" s="92">
        <f t="shared" si="3"/>
        <v>18</v>
      </c>
      <c r="AF7" s="157">
        <f t="shared" si="4"/>
        <v>16</v>
      </c>
      <c r="AG7" s="147">
        <f t="shared" si="5"/>
        <v>1</v>
      </c>
      <c r="AH7" s="147">
        <f t="shared" si="6"/>
        <v>5</v>
      </c>
    </row>
    <row r="8" spans="1:34" s="47" customFormat="1" ht="12" customHeight="1">
      <c r="A8" s="137">
        <f t="shared" si="0"/>
        <v>7</v>
      </c>
      <c r="B8" s="93" t="s">
        <v>112</v>
      </c>
      <c r="C8" s="86" t="s">
        <v>120</v>
      </c>
      <c r="D8" s="86" t="s">
        <v>63</v>
      </c>
      <c r="E8" s="148"/>
      <c r="F8" s="148"/>
      <c r="G8" s="89"/>
      <c r="H8" s="90"/>
      <c r="I8" s="89"/>
      <c r="J8" s="90"/>
      <c r="K8" s="89">
        <v>2</v>
      </c>
      <c r="L8" s="90">
        <v>1</v>
      </c>
      <c r="M8" s="89">
        <v>5</v>
      </c>
      <c r="N8" s="90">
        <v>3</v>
      </c>
      <c r="O8" s="89"/>
      <c r="P8" s="90"/>
      <c r="Q8" s="89"/>
      <c r="R8" s="90"/>
      <c r="S8" s="89">
        <v>4</v>
      </c>
      <c r="T8" s="90">
        <v>1</v>
      </c>
      <c r="U8" s="89"/>
      <c r="V8" s="90"/>
      <c r="W8" s="89"/>
      <c r="X8" s="90"/>
      <c r="Y8" s="89"/>
      <c r="Z8" s="90"/>
      <c r="AA8" s="91">
        <f t="shared" si="1"/>
        <v>2.6666666666666665</v>
      </c>
      <c r="AC8" s="92">
        <f t="shared" si="2"/>
        <v>16</v>
      </c>
      <c r="AD8" s="92">
        <f aca="true" t="shared" si="7" ref="AD8:AD14">IF(AE8&gt;=10,AC8-AH8,AC8)</f>
        <v>16</v>
      </c>
      <c r="AE8" s="92">
        <f t="shared" si="3"/>
        <v>6</v>
      </c>
      <c r="AF8" s="157">
        <f t="shared" si="4"/>
        <v>6</v>
      </c>
      <c r="AG8" s="147">
        <f t="shared" si="5"/>
        <v>1</v>
      </c>
      <c r="AH8" s="147">
        <f t="shared" si="6"/>
        <v>5</v>
      </c>
    </row>
    <row r="9" spans="1:34" s="47" customFormat="1" ht="12" customHeight="1">
      <c r="A9" s="137">
        <f t="shared" si="0"/>
        <v>8</v>
      </c>
      <c r="B9" s="94" t="s">
        <v>27</v>
      </c>
      <c r="C9" s="86" t="s">
        <v>141</v>
      </c>
      <c r="D9" s="86" t="s">
        <v>142</v>
      </c>
      <c r="E9" s="148" t="s">
        <v>67</v>
      </c>
      <c r="F9" s="148"/>
      <c r="G9" s="89"/>
      <c r="H9" s="90">
        <v>6</v>
      </c>
      <c r="I9" s="89"/>
      <c r="J9" s="90"/>
      <c r="K9" s="89"/>
      <c r="L9" s="90"/>
      <c r="M9" s="89"/>
      <c r="N9" s="90"/>
      <c r="O9" s="89"/>
      <c r="P9" s="90"/>
      <c r="Q9" s="89"/>
      <c r="R9" s="90"/>
      <c r="S9" s="89"/>
      <c r="T9" s="90"/>
      <c r="U9" s="89">
        <v>3</v>
      </c>
      <c r="V9" s="90">
        <v>3</v>
      </c>
      <c r="W9" s="89">
        <v>2</v>
      </c>
      <c r="X9" s="90">
        <v>3</v>
      </c>
      <c r="Y9" s="89">
        <v>2</v>
      </c>
      <c r="Z9" s="90">
        <v>2</v>
      </c>
      <c r="AA9" s="91">
        <f t="shared" si="1"/>
        <v>3</v>
      </c>
      <c r="AB9" s="146"/>
      <c r="AC9" s="92">
        <f t="shared" si="2"/>
        <v>21</v>
      </c>
      <c r="AD9" s="92">
        <f t="shared" si="7"/>
        <v>21</v>
      </c>
      <c r="AE9" s="92">
        <f t="shared" si="3"/>
        <v>7</v>
      </c>
      <c r="AF9" s="157">
        <f t="shared" si="4"/>
        <v>7</v>
      </c>
      <c r="AG9" s="147">
        <f t="shared" si="5"/>
        <v>2</v>
      </c>
      <c r="AH9" s="147">
        <f t="shared" si="6"/>
        <v>6</v>
      </c>
    </row>
    <row r="10" spans="1:34" s="47" customFormat="1" ht="12" customHeight="1">
      <c r="A10" s="137">
        <f t="shared" si="0"/>
        <v>9</v>
      </c>
      <c r="B10" s="93" t="s">
        <v>112</v>
      </c>
      <c r="C10" s="86" t="s">
        <v>78</v>
      </c>
      <c r="D10" s="86" t="s">
        <v>63</v>
      </c>
      <c r="E10" s="148"/>
      <c r="F10" s="148"/>
      <c r="G10" s="165">
        <v>5</v>
      </c>
      <c r="H10" s="90">
        <v>4</v>
      </c>
      <c r="I10" s="89">
        <v>1</v>
      </c>
      <c r="J10" s="90"/>
      <c r="K10" s="89"/>
      <c r="L10" s="90"/>
      <c r="M10" s="89">
        <v>3</v>
      </c>
      <c r="N10" s="90">
        <v>5</v>
      </c>
      <c r="O10" s="89"/>
      <c r="P10" s="90"/>
      <c r="Q10" s="89">
        <v>4</v>
      </c>
      <c r="R10" s="90">
        <v>2</v>
      </c>
      <c r="S10" s="89">
        <v>2</v>
      </c>
      <c r="T10" s="90">
        <v>1</v>
      </c>
      <c r="U10" s="89">
        <v>4</v>
      </c>
      <c r="V10" s="90">
        <v>5</v>
      </c>
      <c r="W10" s="89"/>
      <c r="X10" s="90"/>
      <c r="Y10" s="89">
        <v>5</v>
      </c>
      <c r="Z10" s="90">
        <v>2</v>
      </c>
      <c r="AA10" s="91">
        <f t="shared" si="1"/>
        <v>3.1666666666666665</v>
      </c>
      <c r="AB10" s="146"/>
      <c r="AC10" s="92">
        <f t="shared" si="2"/>
        <v>43</v>
      </c>
      <c r="AD10" s="92">
        <f t="shared" si="7"/>
        <v>38</v>
      </c>
      <c r="AE10" s="92">
        <f t="shared" si="3"/>
        <v>13</v>
      </c>
      <c r="AF10" s="157">
        <f t="shared" si="4"/>
        <v>12</v>
      </c>
      <c r="AG10" s="147">
        <f t="shared" si="5"/>
        <v>1</v>
      </c>
      <c r="AH10" s="147">
        <f t="shared" si="6"/>
        <v>5</v>
      </c>
    </row>
    <row r="11" spans="1:34" s="47" customFormat="1" ht="12" customHeight="1">
      <c r="A11" s="137">
        <f t="shared" si="0"/>
        <v>10</v>
      </c>
      <c r="B11" s="95" t="s">
        <v>117</v>
      </c>
      <c r="C11" s="86" t="s">
        <v>87</v>
      </c>
      <c r="D11" s="86" t="s">
        <v>88</v>
      </c>
      <c r="E11" s="148"/>
      <c r="F11" s="148"/>
      <c r="G11" s="89"/>
      <c r="H11" s="90">
        <v>4</v>
      </c>
      <c r="I11" s="89">
        <v>3</v>
      </c>
      <c r="J11" s="90">
        <v>3</v>
      </c>
      <c r="K11" s="89">
        <v>4</v>
      </c>
      <c r="L11" s="90">
        <v>4</v>
      </c>
      <c r="M11" s="89">
        <v>4</v>
      </c>
      <c r="N11" s="90">
        <v>3</v>
      </c>
      <c r="O11" s="89"/>
      <c r="P11" s="90"/>
      <c r="Q11" s="89">
        <v>3</v>
      </c>
      <c r="R11" s="90">
        <v>1</v>
      </c>
      <c r="S11" s="89"/>
      <c r="T11" s="90"/>
      <c r="U11" s="89"/>
      <c r="V11" s="90"/>
      <c r="W11" s="89"/>
      <c r="X11" s="90"/>
      <c r="Y11" s="89">
        <v>8</v>
      </c>
      <c r="Z11" s="90">
        <v>3</v>
      </c>
      <c r="AA11" s="91">
        <f t="shared" si="1"/>
        <v>3.2</v>
      </c>
      <c r="AB11" s="146"/>
      <c r="AC11" s="92">
        <f t="shared" si="2"/>
        <v>40</v>
      </c>
      <c r="AD11" s="92">
        <f t="shared" si="7"/>
        <v>32</v>
      </c>
      <c r="AE11" s="92">
        <f t="shared" si="3"/>
        <v>11</v>
      </c>
      <c r="AF11" s="157">
        <f t="shared" si="4"/>
        <v>10</v>
      </c>
      <c r="AG11" s="147">
        <f t="shared" si="5"/>
        <v>1</v>
      </c>
      <c r="AH11" s="147">
        <f t="shared" si="6"/>
        <v>8</v>
      </c>
    </row>
    <row r="12" spans="1:34" s="47" customFormat="1" ht="12" customHeight="1">
      <c r="A12" s="137">
        <f t="shared" si="0"/>
        <v>11</v>
      </c>
      <c r="B12" s="85" t="s">
        <v>111</v>
      </c>
      <c r="C12" s="86" t="s">
        <v>118</v>
      </c>
      <c r="D12" s="86" t="s">
        <v>86</v>
      </c>
      <c r="E12" s="148"/>
      <c r="F12" s="148"/>
      <c r="G12" s="89"/>
      <c r="H12" s="90"/>
      <c r="I12" s="89">
        <v>4</v>
      </c>
      <c r="J12" s="90"/>
      <c r="K12" s="89"/>
      <c r="L12" s="90"/>
      <c r="M12" s="89"/>
      <c r="N12" s="90"/>
      <c r="O12" s="89"/>
      <c r="P12" s="90"/>
      <c r="Q12" s="89"/>
      <c r="R12" s="90"/>
      <c r="S12" s="89"/>
      <c r="T12" s="90"/>
      <c r="U12" s="89"/>
      <c r="V12" s="90"/>
      <c r="W12" s="89"/>
      <c r="X12" s="90"/>
      <c r="Y12" s="89">
        <v>3</v>
      </c>
      <c r="Z12" s="90">
        <v>3</v>
      </c>
      <c r="AA12" s="91">
        <f t="shared" si="1"/>
        <v>3.3333333333333335</v>
      </c>
      <c r="AB12" s="146"/>
      <c r="AC12" s="92">
        <f t="shared" si="2"/>
        <v>10</v>
      </c>
      <c r="AD12" s="92">
        <f t="shared" si="7"/>
        <v>10</v>
      </c>
      <c r="AE12" s="92">
        <f t="shared" si="3"/>
        <v>3</v>
      </c>
      <c r="AF12" s="157">
        <f t="shared" si="4"/>
        <v>3</v>
      </c>
      <c r="AG12" s="147">
        <f t="shared" si="5"/>
        <v>3</v>
      </c>
      <c r="AH12" s="147">
        <f t="shared" si="6"/>
        <v>4</v>
      </c>
    </row>
    <row r="13" spans="1:34" s="47" customFormat="1" ht="12" customHeight="1">
      <c r="A13" s="137">
        <f t="shared" si="0"/>
        <v>12</v>
      </c>
      <c r="B13" s="155" t="s">
        <v>122</v>
      </c>
      <c r="C13" s="86" t="s">
        <v>129</v>
      </c>
      <c r="D13" s="86" t="s">
        <v>130</v>
      </c>
      <c r="E13" s="148" t="s">
        <v>147</v>
      </c>
      <c r="F13" s="148"/>
      <c r="G13" s="89"/>
      <c r="H13" s="90"/>
      <c r="I13" s="165">
        <v>8</v>
      </c>
      <c r="J13" s="90">
        <v>7</v>
      </c>
      <c r="K13" s="89">
        <v>5</v>
      </c>
      <c r="L13" s="90">
        <v>5</v>
      </c>
      <c r="M13" s="89">
        <v>7</v>
      </c>
      <c r="N13" s="90">
        <v>1</v>
      </c>
      <c r="O13" s="89">
        <v>2</v>
      </c>
      <c r="P13" s="90">
        <v>5</v>
      </c>
      <c r="Q13" s="89"/>
      <c r="R13" s="90"/>
      <c r="S13" s="89"/>
      <c r="T13" s="90"/>
      <c r="U13" s="89">
        <v>2</v>
      </c>
      <c r="V13" s="90">
        <v>1</v>
      </c>
      <c r="W13" s="89"/>
      <c r="X13" s="90"/>
      <c r="Y13" s="89">
        <v>1</v>
      </c>
      <c r="Z13" s="90">
        <v>1</v>
      </c>
      <c r="AA13" s="91">
        <f t="shared" si="1"/>
        <v>3.3636363636363638</v>
      </c>
      <c r="AB13" s="146"/>
      <c r="AC13" s="92">
        <f t="shared" si="2"/>
        <v>45</v>
      </c>
      <c r="AD13" s="92">
        <f t="shared" si="7"/>
        <v>37</v>
      </c>
      <c r="AE13" s="92">
        <f t="shared" si="3"/>
        <v>12</v>
      </c>
      <c r="AF13" s="157">
        <f t="shared" si="4"/>
        <v>11</v>
      </c>
      <c r="AG13" s="147">
        <f t="shared" si="5"/>
        <v>1</v>
      </c>
      <c r="AH13" s="147">
        <f t="shared" si="6"/>
        <v>8</v>
      </c>
    </row>
    <row r="14" spans="1:34" s="47" customFormat="1" ht="12" customHeight="1">
      <c r="A14" s="137">
        <f t="shared" si="0"/>
        <v>12</v>
      </c>
      <c r="B14" s="94" t="s">
        <v>27</v>
      </c>
      <c r="C14" s="86" t="s">
        <v>53</v>
      </c>
      <c r="D14" s="86" t="s">
        <v>54</v>
      </c>
      <c r="E14" s="148" t="s">
        <v>66</v>
      </c>
      <c r="F14" s="148"/>
      <c r="G14" s="89">
        <v>3</v>
      </c>
      <c r="H14" s="90">
        <v>2</v>
      </c>
      <c r="I14" s="165">
        <v>10</v>
      </c>
      <c r="J14" s="90">
        <v>2</v>
      </c>
      <c r="K14" s="89"/>
      <c r="L14" s="90"/>
      <c r="M14" s="89">
        <v>2</v>
      </c>
      <c r="N14" s="90">
        <v>8</v>
      </c>
      <c r="O14" s="89"/>
      <c r="P14" s="90"/>
      <c r="Q14" s="89">
        <v>7</v>
      </c>
      <c r="R14" s="90">
        <v>3</v>
      </c>
      <c r="S14" s="89">
        <v>2</v>
      </c>
      <c r="T14" s="90">
        <v>2</v>
      </c>
      <c r="U14" s="89"/>
      <c r="V14" s="90"/>
      <c r="W14" s="89"/>
      <c r="X14" s="90"/>
      <c r="Y14" s="89">
        <v>2</v>
      </c>
      <c r="Z14" s="90">
        <v>4</v>
      </c>
      <c r="AA14" s="91">
        <f t="shared" si="1"/>
        <v>3.3636363636363638</v>
      </c>
      <c r="AB14" s="146"/>
      <c r="AC14" s="92">
        <f t="shared" si="2"/>
        <v>47</v>
      </c>
      <c r="AD14" s="92">
        <f t="shared" si="7"/>
        <v>37</v>
      </c>
      <c r="AE14" s="92">
        <f t="shared" si="3"/>
        <v>12</v>
      </c>
      <c r="AF14" s="157">
        <f t="shared" si="4"/>
        <v>11</v>
      </c>
      <c r="AG14" s="147">
        <f t="shared" si="5"/>
        <v>2</v>
      </c>
      <c r="AH14" s="147">
        <f t="shared" si="6"/>
        <v>10</v>
      </c>
    </row>
    <row r="15" spans="1:34" s="47" customFormat="1" ht="12" customHeight="1">
      <c r="A15" s="137">
        <f t="shared" si="0"/>
        <v>14</v>
      </c>
      <c r="B15" s="94" t="s">
        <v>27</v>
      </c>
      <c r="C15" s="86" t="s">
        <v>68</v>
      </c>
      <c r="D15" s="86" t="s">
        <v>69</v>
      </c>
      <c r="E15" s="148"/>
      <c r="F15" s="148"/>
      <c r="G15" s="89">
        <v>2</v>
      </c>
      <c r="H15" s="90">
        <v>3</v>
      </c>
      <c r="I15" s="89">
        <v>4</v>
      </c>
      <c r="J15" s="90">
        <v>4</v>
      </c>
      <c r="K15" s="89">
        <v>2</v>
      </c>
      <c r="L15" s="90">
        <v>2</v>
      </c>
      <c r="M15" s="89">
        <v>2</v>
      </c>
      <c r="N15" s="90">
        <v>3</v>
      </c>
      <c r="O15" s="89">
        <v>6</v>
      </c>
      <c r="P15" s="164">
        <v>7</v>
      </c>
      <c r="Q15" s="89">
        <v>5</v>
      </c>
      <c r="R15" s="90">
        <v>2</v>
      </c>
      <c r="S15" s="89"/>
      <c r="T15" s="90"/>
      <c r="U15" s="89">
        <v>5</v>
      </c>
      <c r="V15" s="164">
        <v>6</v>
      </c>
      <c r="W15" s="89"/>
      <c r="X15" s="90"/>
      <c r="Y15" s="89">
        <v>4</v>
      </c>
      <c r="Z15" s="90">
        <v>4</v>
      </c>
      <c r="AA15" s="91">
        <f t="shared" si="1"/>
        <v>3.4285714285714284</v>
      </c>
      <c r="AB15" s="146"/>
      <c r="AC15" s="92">
        <f t="shared" si="2"/>
        <v>61</v>
      </c>
      <c r="AD15" s="92">
        <f>IF(AE15&gt;=10,AC15-AH15-6,AC15)</f>
        <v>48</v>
      </c>
      <c r="AE15" s="92">
        <f t="shared" si="3"/>
        <v>16</v>
      </c>
      <c r="AF15" s="157">
        <f t="shared" si="4"/>
        <v>14</v>
      </c>
      <c r="AG15" s="147">
        <f t="shared" si="5"/>
        <v>2</v>
      </c>
      <c r="AH15" s="147">
        <f t="shared" si="6"/>
        <v>7</v>
      </c>
    </row>
    <row r="16" spans="1:34" s="47" customFormat="1" ht="12" customHeight="1">
      <c r="A16" s="137">
        <f t="shared" si="0"/>
        <v>15</v>
      </c>
      <c r="B16" s="94" t="s">
        <v>27</v>
      </c>
      <c r="C16" s="86" t="s">
        <v>115</v>
      </c>
      <c r="D16" s="86" t="s">
        <v>69</v>
      </c>
      <c r="E16" s="148"/>
      <c r="F16" s="148"/>
      <c r="G16" s="89"/>
      <c r="H16" s="90"/>
      <c r="I16" s="89">
        <v>2</v>
      </c>
      <c r="J16" s="90"/>
      <c r="K16" s="89">
        <v>6</v>
      </c>
      <c r="L16" s="164">
        <v>6</v>
      </c>
      <c r="M16" s="89"/>
      <c r="N16" s="90"/>
      <c r="O16" s="89">
        <v>4</v>
      </c>
      <c r="P16" s="90">
        <v>6</v>
      </c>
      <c r="Q16" s="89">
        <v>2</v>
      </c>
      <c r="R16" s="90">
        <v>4</v>
      </c>
      <c r="S16" s="89">
        <v>4</v>
      </c>
      <c r="T16" s="90">
        <v>4</v>
      </c>
      <c r="U16" s="89"/>
      <c r="V16" s="90"/>
      <c r="W16" s="89">
        <v>3</v>
      </c>
      <c r="X16" s="90">
        <v>1</v>
      </c>
      <c r="Y16" s="89">
        <v>8</v>
      </c>
      <c r="Z16" s="90">
        <v>2</v>
      </c>
      <c r="AA16" s="91">
        <f t="shared" si="1"/>
        <v>3.6666666666666665</v>
      </c>
      <c r="AB16" s="146"/>
      <c r="AC16" s="92">
        <f t="shared" si="2"/>
        <v>52</v>
      </c>
      <c r="AD16" s="92">
        <f>IF(AE16&gt;=10,AC16-AH16,AC16)</f>
        <v>44</v>
      </c>
      <c r="AE16" s="92">
        <f t="shared" si="3"/>
        <v>13</v>
      </c>
      <c r="AF16" s="157">
        <f t="shared" si="4"/>
        <v>12</v>
      </c>
      <c r="AG16" s="147">
        <f t="shared" si="5"/>
        <v>1</v>
      </c>
      <c r="AH16" s="147">
        <f t="shared" si="6"/>
        <v>8</v>
      </c>
    </row>
    <row r="17" spans="1:34" s="47" customFormat="1" ht="12" customHeight="1">
      <c r="A17" s="137">
        <f t="shared" si="0"/>
        <v>15</v>
      </c>
      <c r="B17" s="85" t="s">
        <v>111</v>
      </c>
      <c r="C17" s="86" t="s">
        <v>86</v>
      </c>
      <c r="D17" s="86" t="s">
        <v>52</v>
      </c>
      <c r="E17" s="148" t="s">
        <v>118</v>
      </c>
      <c r="F17" s="148"/>
      <c r="G17" s="89"/>
      <c r="H17" s="90"/>
      <c r="I17" s="89">
        <v>4</v>
      </c>
      <c r="J17" s="90">
        <v>3</v>
      </c>
      <c r="K17" s="89">
        <v>3</v>
      </c>
      <c r="L17" s="90">
        <v>2</v>
      </c>
      <c r="M17" s="89"/>
      <c r="N17" s="90"/>
      <c r="O17" s="89"/>
      <c r="P17" s="90"/>
      <c r="Q17" s="89"/>
      <c r="R17" s="90"/>
      <c r="S17" s="89">
        <v>5</v>
      </c>
      <c r="T17" s="90">
        <v>5</v>
      </c>
      <c r="U17" s="89"/>
      <c r="V17" s="90"/>
      <c r="W17" s="89"/>
      <c r="X17" s="90"/>
      <c r="Y17" s="89"/>
      <c r="Z17" s="90"/>
      <c r="AA17" s="91">
        <f t="shared" si="1"/>
        <v>3.6666666666666665</v>
      </c>
      <c r="AC17" s="92">
        <f t="shared" si="2"/>
        <v>22</v>
      </c>
      <c r="AD17" s="92">
        <f>IF(AE17&gt;=10,AC17-AH17,AC17)</f>
        <v>22</v>
      </c>
      <c r="AE17" s="92">
        <f t="shared" si="3"/>
        <v>6</v>
      </c>
      <c r="AF17" s="157">
        <f t="shared" si="4"/>
        <v>6</v>
      </c>
      <c r="AG17" s="147">
        <f t="shared" si="5"/>
        <v>2</v>
      </c>
      <c r="AH17" s="147">
        <f t="shared" si="6"/>
        <v>5</v>
      </c>
    </row>
    <row r="18" spans="1:34" s="47" customFormat="1" ht="12" customHeight="1">
      <c r="A18" s="137">
        <f t="shared" si="0"/>
        <v>15</v>
      </c>
      <c r="B18" s="94" t="s">
        <v>27</v>
      </c>
      <c r="C18" s="86" t="s">
        <v>81</v>
      </c>
      <c r="D18" s="86" t="s">
        <v>82</v>
      </c>
      <c r="E18" s="148" t="s">
        <v>66</v>
      </c>
      <c r="F18" s="148" t="s">
        <v>175</v>
      </c>
      <c r="G18" s="89"/>
      <c r="H18" s="90">
        <v>5</v>
      </c>
      <c r="I18" s="89">
        <v>3</v>
      </c>
      <c r="J18" s="90"/>
      <c r="K18" s="89">
        <v>3</v>
      </c>
      <c r="L18" s="90">
        <v>4</v>
      </c>
      <c r="M18" s="89"/>
      <c r="N18" s="90"/>
      <c r="O18" s="89"/>
      <c r="P18" s="90"/>
      <c r="Q18" s="89"/>
      <c r="R18" s="90"/>
      <c r="S18" s="89">
        <v>3</v>
      </c>
      <c r="T18" s="90">
        <v>4</v>
      </c>
      <c r="U18" s="89"/>
      <c r="V18" s="90"/>
      <c r="W18" s="89"/>
      <c r="X18" s="90"/>
      <c r="Y18" s="89"/>
      <c r="Z18" s="90"/>
      <c r="AA18" s="91">
        <f t="shared" si="1"/>
        <v>3.6666666666666665</v>
      </c>
      <c r="AB18" s="146"/>
      <c r="AC18" s="92">
        <f t="shared" si="2"/>
        <v>22</v>
      </c>
      <c r="AD18" s="92">
        <f>IF(AE18&gt;=10,AC18-AH18,AC18)</f>
        <v>22</v>
      </c>
      <c r="AE18" s="92">
        <f t="shared" si="3"/>
        <v>6</v>
      </c>
      <c r="AF18" s="157">
        <f t="shared" si="4"/>
        <v>6</v>
      </c>
      <c r="AG18" s="147">
        <f t="shared" si="5"/>
        <v>3</v>
      </c>
      <c r="AH18" s="147">
        <f t="shared" si="6"/>
        <v>5</v>
      </c>
    </row>
    <row r="19" spans="1:34" s="47" customFormat="1" ht="12" customHeight="1">
      <c r="A19" s="137">
        <f t="shared" si="0"/>
        <v>18</v>
      </c>
      <c r="B19" s="93" t="s">
        <v>112</v>
      </c>
      <c r="C19" s="86" t="s">
        <v>119</v>
      </c>
      <c r="D19" s="86" t="s">
        <v>63</v>
      </c>
      <c r="E19" s="148" t="s">
        <v>120</v>
      </c>
      <c r="F19" s="148" t="s">
        <v>175</v>
      </c>
      <c r="G19" s="89">
        <v>2</v>
      </c>
      <c r="H19" s="164">
        <v>7</v>
      </c>
      <c r="I19" s="89">
        <v>6</v>
      </c>
      <c r="J19" s="90">
        <v>2</v>
      </c>
      <c r="K19" s="89">
        <v>5</v>
      </c>
      <c r="L19" s="90">
        <v>3</v>
      </c>
      <c r="M19" s="89">
        <v>4</v>
      </c>
      <c r="N19" s="90">
        <v>4</v>
      </c>
      <c r="O19" s="89">
        <v>3</v>
      </c>
      <c r="P19" s="164">
        <v>6</v>
      </c>
      <c r="Q19" s="89"/>
      <c r="R19" s="90"/>
      <c r="S19" s="89"/>
      <c r="T19" s="90"/>
      <c r="U19" s="89">
        <v>3</v>
      </c>
      <c r="V19" s="90">
        <v>5</v>
      </c>
      <c r="W19" s="89">
        <v>3</v>
      </c>
      <c r="X19" s="90">
        <v>4</v>
      </c>
      <c r="Y19" s="89">
        <v>5</v>
      </c>
      <c r="Z19" s="90">
        <v>5</v>
      </c>
      <c r="AA19" s="91">
        <f t="shared" si="1"/>
        <v>3.857142857142857</v>
      </c>
      <c r="AB19" s="146"/>
      <c r="AC19" s="92">
        <f t="shared" si="2"/>
        <v>67</v>
      </c>
      <c r="AD19" s="92">
        <f>IF(AE19&gt;=10,AC19-AH19-6,AC19)</f>
        <v>54</v>
      </c>
      <c r="AE19" s="92">
        <f t="shared" si="3"/>
        <v>16</v>
      </c>
      <c r="AF19" s="157">
        <f t="shared" si="4"/>
        <v>14</v>
      </c>
      <c r="AG19" s="147">
        <f t="shared" si="5"/>
        <v>2</v>
      </c>
      <c r="AH19" s="147">
        <f t="shared" si="6"/>
        <v>7</v>
      </c>
    </row>
    <row r="20" spans="1:34" s="47" customFormat="1" ht="12" customHeight="1">
      <c r="A20" s="137">
        <f t="shared" si="0"/>
        <v>19</v>
      </c>
      <c r="B20" s="79" t="s">
        <v>110</v>
      </c>
      <c r="C20" s="86" t="s">
        <v>89</v>
      </c>
      <c r="D20" s="86" t="s">
        <v>90</v>
      </c>
      <c r="E20" s="148" t="s">
        <v>59</v>
      </c>
      <c r="F20" s="148"/>
      <c r="G20" s="89"/>
      <c r="H20" s="90">
        <v>2</v>
      </c>
      <c r="I20" s="89">
        <v>5</v>
      </c>
      <c r="J20" s="90"/>
      <c r="K20" s="89">
        <v>6</v>
      </c>
      <c r="L20" s="164">
        <v>6</v>
      </c>
      <c r="M20" s="89">
        <v>5</v>
      </c>
      <c r="N20" s="90">
        <v>3</v>
      </c>
      <c r="O20" s="89">
        <v>1</v>
      </c>
      <c r="P20" s="90">
        <v>3</v>
      </c>
      <c r="Q20" s="89">
        <v>6</v>
      </c>
      <c r="R20" s="164">
        <v>9</v>
      </c>
      <c r="S20" s="89">
        <v>3</v>
      </c>
      <c r="T20" s="90">
        <v>4</v>
      </c>
      <c r="U20" s="89">
        <v>5</v>
      </c>
      <c r="V20" s="90">
        <v>4</v>
      </c>
      <c r="W20" s="89">
        <v>5</v>
      </c>
      <c r="X20" s="90">
        <v>4</v>
      </c>
      <c r="Y20" s="89">
        <v>3</v>
      </c>
      <c r="Z20" s="90">
        <v>6</v>
      </c>
      <c r="AA20" s="91">
        <f t="shared" si="1"/>
        <v>4.0625</v>
      </c>
      <c r="AB20" s="146"/>
      <c r="AC20" s="92">
        <f t="shared" si="2"/>
        <v>80</v>
      </c>
      <c r="AD20" s="92">
        <f>IF(AE20&gt;=10,AC20-AH20-6,AC20)</f>
        <v>65</v>
      </c>
      <c r="AE20" s="92">
        <f t="shared" si="3"/>
        <v>18</v>
      </c>
      <c r="AF20" s="157">
        <f t="shared" si="4"/>
        <v>16</v>
      </c>
      <c r="AG20" s="147">
        <f t="shared" si="5"/>
        <v>1</v>
      </c>
      <c r="AH20" s="147">
        <f t="shared" si="6"/>
        <v>9</v>
      </c>
    </row>
    <row r="21" spans="1:34" s="47" customFormat="1" ht="12" customHeight="1">
      <c r="A21" s="137">
        <f t="shared" si="0"/>
        <v>20</v>
      </c>
      <c r="B21" s="94" t="s">
        <v>27</v>
      </c>
      <c r="C21" s="86" t="s">
        <v>176</v>
      </c>
      <c r="D21" s="86" t="s">
        <v>55</v>
      </c>
      <c r="E21" s="148"/>
      <c r="F21" s="148"/>
      <c r="G21" s="89">
        <v>4</v>
      </c>
      <c r="H21" s="90">
        <v>6</v>
      </c>
      <c r="I21" s="89"/>
      <c r="J21" s="90"/>
      <c r="K21" s="89"/>
      <c r="L21" s="90"/>
      <c r="M21" s="89"/>
      <c r="N21" s="90"/>
      <c r="O21" s="89"/>
      <c r="P21" s="90"/>
      <c r="Q21" s="89"/>
      <c r="R21" s="90"/>
      <c r="S21" s="89">
        <v>5</v>
      </c>
      <c r="T21" s="90">
        <v>3</v>
      </c>
      <c r="U21" s="89"/>
      <c r="V21" s="90"/>
      <c r="W21" s="89"/>
      <c r="X21" s="90"/>
      <c r="Y21" s="89">
        <v>4</v>
      </c>
      <c r="Z21" s="90">
        <v>5</v>
      </c>
      <c r="AA21" s="91">
        <f t="shared" si="1"/>
        <v>4.5</v>
      </c>
      <c r="AB21" s="146"/>
      <c r="AC21" s="92">
        <f t="shared" si="2"/>
        <v>27</v>
      </c>
      <c r="AD21" s="92">
        <f>IF(AE21&gt;=10,AC21-AH21,AC21)</f>
        <v>27</v>
      </c>
      <c r="AE21" s="92">
        <f t="shared" si="3"/>
        <v>6</v>
      </c>
      <c r="AF21" s="157">
        <f t="shared" si="4"/>
        <v>6</v>
      </c>
      <c r="AG21" s="147">
        <f t="shared" si="5"/>
        <v>3</v>
      </c>
      <c r="AH21" s="147">
        <f t="shared" si="6"/>
        <v>6</v>
      </c>
    </row>
    <row r="22" spans="1:34" s="47" customFormat="1" ht="12" customHeight="1">
      <c r="A22" s="137">
        <f t="shared" si="0"/>
        <v>20</v>
      </c>
      <c r="B22" s="85" t="s">
        <v>111</v>
      </c>
      <c r="C22" s="86" t="s">
        <v>188</v>
      </c>
      <c r="D22" s="86"/>
      <c r="E22" s="148"/>
      <c r="F22" s="148"/>
      <c r="G22" s="89"/>
      <c r="H22" s="90"/>
      <c r="I22" s="89"/>
      <c r="J22" s="90"/>
      <c r="K22" s="89"/>
      <c r="L22" s="90"/>
      <c r="M22" s="89"/>
      <c r="N22" s="90"/>
      <c r="O22" s="89"/>
      <c r="P22" s="90"/>
      <c r="Q22" s="89"/>
      <c r="R22" s="90"/>
      <c r="S22" s="89"/>
      <c r="T22" s="90"/>
      <c r="U22" s="89"/>
      <c r="V22" s="90"/>
      <c r="W22" s="89"/>
      <c r="X22" s="90"/>
      <c r="Y22" s="89">
        <v>4</v>
      </c>
      <c r="Z22" s="90">
        <v>5</v>
      </c>
      <c r="AA22" s="91">
        <f t="shared" si="1"/>
        <v>4.5</v>
      </c>
      <c r="AB22" s="146"/>
      <c r="AC22" s="92">
        <f t="shared" si="2"/>
        <v>9</v>
      </c>
      <c r="AD22" s="92">
        <f>IF(AE22&gt;=10,AC22-AH22,AC22)</f>
        <v>9</v>
      </c>
      <c r="AE22" s="92">
        <f t="shared" si="3"/>
        <v>2</v>
      </c>
      <c r="AF22" s="157">
        <f t="shared" si="4"/>
        <v>2</v>
      </c>
      <c r="AG22" s="147">
        <f t="shared" si="5"/>
        <v>4</v>
      </c>
      <c r="AH22" s="147">
        <f t="shared" si="6"/>
        <v>5</v>
      </c>
    </row>
    <row r="23" spans="1:34" s="47" customFormat="1" ht="12" customHeight="1">
      <c r="A23" s="137">
        <f t="shared" si="0"/>
        <v>22</v>
      </c>
      <c r="B23" s="79" t="s">
        <v>110</v>
      </c>
      <c r="C23" s="86" t="s">
        <v>58</v>
      </c>
      <c r="D23" s="86" t="s">
        <v>59</v>
      </c>
      <c r="E23" s="148" t="s">
        <v>124</v>
      </c>
      <c r="F23" s="148"/>
      <c r="G23" s="89">
        <v>9</v>
      </c>
      <c r="H23" s="90">
        <v>3</v>
      </c>
      <c r="I23" s="89">
        <v>4</v>
      </c>
      <c r="J23" s="90">
        <v>6</v>
      </c>
      <c r="K23" s="89"/>
      <c r="L23" s="90"/>
      <c r="M23" s="89">
        <v>4</v>
      </c>
      <c r="N23" s="90">
        <v>5</v>
      </c>
      <c r="O23" s="89"/>
      <c r="P23" s="90"/>
      <c r="Q23" s="89"/>
      <c r="R23" s="90"/>
      <c r="S23" s="89">
        <v>4</v>
      </c>
      <c r="T23" s="90">
        <v>5</v>
      </c>
      <c r="U23" s="89"/>
      <c r="V23" s="90"/>
      <c r="W23" s="89"/>
      <c r="X23" s="90"/>
      <c r="Y23" s="89">
        <v>8</v>
      </c>
      <c r="Z23" s="90">
        <v>3</v>
      </c>
      <c r="AA23" s="91">
        <f t="shared" si="1"/>
        <v>4.666666666666667</v>
      </c>
      <c r="AB23" s="146"/>
      <c r="AC23" s="92">
        <f t="shared" si="2"/>
        <v>51</v>
      </c>
      <c r="AD23" s="92">
        <f>IF(AE23&gt;=10,AC23-AH23,AC23)</f>
        <v>42</v>
      </c>
      <c r="AE23" s="92">
        <f t="shared" si="3"/>
        <v>10</v>
      </c>
      <c r="AF23" s="157">
        <f t="shared" si="4"/>
        <v>9</v>
      </c>
      <c r="AG23" s="147">
        <f t="shared" si="5"/>
        <v>3</v>
      </c>
      <c r="AH23" s="147">
        <f t="shared" si="6"/>
        <v>9</v>
      </c>
    </row>
    <row r="24" spans="1:34" s="47" customFormat="1" ht="12" customHeight="1">
      <c r="A24" s="137">
        <f t="shared" si="0"/>
        <v>23</v>
      </c>
      <c r="B24" s="96" t="s">
        <v>44</v>
      </c>
      <c r="C24" s="86" t="s">
        <v>121</v>
      </c>
      <c r="D24" s="86" t="s">
        <v>60</v>
      </c>
      <c r="E24" s="148"/>
      <c r="F24" s="148"/>
      <c r="G24" s="89">
        <v>5</v>
      </c>
      <c r="H24" s="90">
        <v>4</v>
      </c>
      <c r="I24" s="89">
        <v>2</v>
      </c>
      <c r="J24" s="164">
        <v>7</v>
      </c>
      <c r="K24" s="89">
        <v>4</v>
      </c>
      <c r="L24" s="90">
        <v>5</v>
      </c>
      <c r="M24" s="89">
        <v>3</v>
      </c>
      <c r="N24" s="90">
        <v>6</v>
      </c>
      <c r="O24" s="89"/>
      <c r="P24" s="90"/>
      <c r="Q24" s="89">
        <v>2</v>
      </c>
      <c r="R24" s="90">
        <v>6</v>
      </c>
      <c r="S24" s="89">
        <v>7</v>
      </c>
      <c r="T24" s="90">
        <v>6</v>
      </c>
      <c r="U24" s="89">
        <v>7</v>
      </c>
      <c r="V24" s="164">
        <v>7</v>
      </c>
      <c r="W24" s="89">
        <v>4</v>
      </c>
      <c r="X24" s="90">
        <v>5</v>
      </c>
      <c r="Y24" s="89"/>
      <c r="Z24" s="90"/>
      <c r="AA24" s="91">
        <f t="shared" si="1"/>
        <v>4.714285714285714</v>
      </c>
      <c r="AB24" s="146"/>
      <c r="AC24" s="92">
        <f t="shared" si="2"/>
        <v>80</v>
      </c>
      <c r="AD24" s="92">
        <f>IF(AE24&gt;=10,AC24-AH24-7,AC24)</f>
        <v>66</v>
      </c>
      <c r="AE24" s="92">
        <f t="shared" si="3"/>
        <v>16</v>
      </c>
      <c r="AF24" s="157">
        <f t="shared" si="4"/>
        <v>14</v>
      </c>
      <c r="AG24" s="147">
        <f t="shared" si="5"/>
        <v>2</v>
      </c>
      <c r="AH24" s="147">
        <f t="shared" si="6"/>
        <v>7</v>
      </c>
    </row>
    <row r="25" spans="1:34" s="47" customFormat="1" ht="12" customHeight="1">
      <c r="A25" s="137">
        <f t="shared" si="0"/>
        <v>24</v>
      </c>
      <c r="B25" s="94" t="s">
        <v>27</v>
      </c>
      <c r="C25" s="86" t="s">
        <v>151</v>
      </c>
      <c r="D25" s="86" t="s">
        <v>152</v>
      </c>
      <c r="E25" s="148"/>
      <c r="F25" s="148"/>
      <c r="G25" s="89"/>
      <c r="H25" s="90"/>
      <c r="I25" s="89"/>
      <c r="J25" s="90"/>
      <c r="K25" s="89"/>
      <c r="L25" s="90"/>
      <c r="M25" s="89">
        <v>6</v>
      </c>
      <c r="N25" s="90">
        <v>4</v>
      </c>
      <c r="O25" s="89">
        <v>7</v>
      </c>
      <c r="P25" s="90">
        <v>2</v>
      </c>
      <c r="Q25" s="89"/>
      <c r="R25" s="90"/>
      <c r="S25" s="89"/>
      <c r="T25" s="90"/>
      <c r="U25" s="89"/>
      <c r="V25" s="90"/>
      <c r="W25" s="89">
        <v>8</v>
      </c>
      <c r="X25" s="90">
        <v>6</v>
      </c>
      <c r="Y25" s="89">
        <v>2</v>
      </c>
      <c r="Z25" s="90">
        <v>4</v>
      </c>
      <c r="AA25" s="91">
        <f t="shared" si="1"/>
        <v>4.875</v>
      </c>
      <c r="AB25" s="146"/>
      <c r="AC25" s="92">
        <f t="shared" si="2"/>
        <v>39</v>
      </c>
      <c r="AD25" s="92">
        <f aca="true" t="shared" si="8" ref="AD25:AD49">IF(AE25&gt;=10,AC25-AH25,AC25)</f>
        <v>39</v>
      </c>
      <c r="AE25" s="92">
        <f t="shared" si="3"/>
        <v>8</v>
      </c>
      <c r="AF25" s="157">
        <f t="shared" si="4"/>
        <v>8</v>
      </c>
      <c r="AG25" s="147">
        <f t="shared" si="5"/>
        <v>2</v>
      </c>
      <c r="AH25" s="147">
        <f t="shared" si="6"/>
        <v>8</v>
      </c>
    </row>
    <row r="26" spans="1:34" s="47" customFormat="1" ht="12" customHeight="1">
      <c r="A26" s="137">
        <f t="shared" si="0"/>
        <v>25</v>
      </c>
      <c r="B26" s="155" t="s">
        <v>122</v>
      </c>
      <c r="C26" s="86" t="s">
        <v>56</v>
      </c>
      <c r="D26" s="86" t="s">
        <v>57</v>
      </c>
      <c r="E26" s="148" t="s">
        <v>125</v>
      </c>
      <c r="F26" s="148" t="s">
        <v>175</v>
      </c>
      <c r="G26" s="89">
        <v>7</v>
      </c>
      <c r="H26" s="90">
        <v>5</v>
      </c>
      <c r="I26" s="89">
        <v>6</v>
      </c>
      <c r="J26" s="90"/>
      <c r="K26" s="89"/>
      <c r="L26" s="90"/>
      <c r="M26" s="89">
        <v>3</v>
      </c>
      <c r="N26" s="90">
        <v>7</v>
      </c>
      <c r="O26" s="89">
        <v>6</v>
      </c>
      <c r="P26" s="90">
        <v>5</v>
      </c>
      <c r="Q26" s="89"/>
      <c r="R26" s="90"/>
      <c r="S26" s="89"/>
      <c r="T26" s="90"/>
      <c r="U26" s="89">
        <v>4</v>
      </c>
      <c r="V26" s="90">
        <v>4</v>
      </c>
      <c r="W26" s="89"/>
      <c r="X26" s="90"/>
      <c r="Y26" s="89">
        <v>6</v>
      </c>
      <c r="Z26" s="90">
        <v>6</v>
      </c>
      <c r="AA26" s="91">
        <f t="shared" si="1"/>
        <v>5.2</v>
      </c>
      <c r="AB26" s="146"/>
      <c r="AC26" s="92">
        <f t="shared" si="2"/>
        <v>59</v>
      </c>
      <c r="AD26" s="92">
        <f t="shared" si="8"/>
        <v>52</v>
      </c>
      <c r="AE26" s="92">
        <f t="shared" si="3"/>
        <v>11</v>
      </c>
      <c r="AF26" s="157">
        <f t="shared" si="4"/>
        <v>10</v>
      </c>
      <c r="AG26" s="147">
        <f t="shared" si="5"/>
        <v>3</v>
      </c>
      <c r="AH26" s="147">
        <f t="shared" si="6"/>
        <v>7</v>
      </c>
    </row>
    <row r="27" spans="1:34" s="47" customFormat="1" ht="12" customHeight="1">
      <c r="A27" s="137">
        <f t="shared" si="0"/>
        <v>26</v>
      </c>
      <c r="B27" s="96" t="s">
        <v>44</v>
      </c>
      <c r="C27" s="86" t="s">
        <v>123</v>
      </c>
      <c r="D27" s="86" t="s">
        <v>60</v>
      </c>
      <c r="E27" s="148" t="s">
        <v>140</v>
      </c>
      <c r="F27" s="148"/>
      <c r="G27" s="89"/>
      <c r="H27" s="90"/>
      <c r="I27" s="89">
        <v>5</v>
      </c>
      <c r="J27" s="90">
        <v>5</v>
      </c>
      <c r="K27" s="89">
        <v>7</v>
      </c>
      <c r="L27" s="90">
        <v>7</v>
      </c>
      <c r="M27" s="89"/>
      <c r="N27" s="90"/>
      <c r="O27" s="89">
        <v>5</v>
      </c>
      <c r="P27" s="90">
        <v>4</v>
      </c>
      <c r="Q27" s="89"/>
      <c r="R27" s="90"/>
      <c r="S27" s="89"/>
      <c r="T27" s="90"/>
      <c r="U27" s="89"/>
      <c r="V27" s="90"/>
      <c r="W27" s="89"/>
      <c r="X27" s="90"/>
      <c r="Y27" s="89"/>
      <c r="Z27" s="90"/>
      <c r="AA27" s="91">
        <f t="shared" si="1"/>
        <v>5.5</v>
      </c>
      <c r="AB27" s="146"/>
      <c r="AC27" s="92">
        <f t="shared" si="2"/>
        <v>33</v>
      </c>
      <c r="AD27" s="92">
        <f t="shared" si="8"/>
        <v>33</v>
      </c>
      <c r="AE27" s="92">
        <f t="shared" si="3"/>
        <v>6</v>
      </c>
      <c r="AF27" s="157">
        <f t="shared" si="4"/>
        <v>6</v>
      </c>
      <c r="AG27" s="147">
        <f t="shared" si="5"/>
        <v>4</v>
      </c>
      <c r="AH27" s="147">
        <f t="shared" si="6"/>
        <v>7</v>
      </c>
    </row>
    <row r="28" spans="1:34" s="47" customFormat="1" ht="12" customHeight="1">
      <c r="A28" s="137">
        <f t="shared" si="0"/>
        <v>26</v>
      </c>
      <c r="B28" s="95" t="s">
        <v>117</v>
      </c>
      <c r="C28" s="86" t="s">
        <v>185</v>
      </c>
      <c r="D28" s="86"/>
      <c r="E28" s="148"/>
      <c r="F28" s="148"/>
      <c r="G28" s="89"/>
      <c r="H28" s="90"/>
      <c r="I28" s="89"/>
      <c r="J28" s="90"/>
      <c r="K28" s="89"/>
      <c r="L28" s="90"/>
      <c r="M28" s="89"/>
      <c r="N28" s="90"/>
      <c r="O28" s="89"/>
      <c r="P28" s="90"/>
      <c r="Q28" s="89"/>
      <c r="R28" s="90"/>
      <c r="S28" s="89"/>
      <c r="T28" s="90"/>
      <c r="U28" s="89"/>
      <c r="V28" s="90"/>
      <c r="W28" s="89">
        <v>5</v>
      </c>
      <c r="X28" s="90">
        <v>6</v>
      </c>
      <c r="Y28" s="89"/>
      <c r="Z28" s="90"/>
      <c r="AA28" s="91">
        <f t="shared" si="1"/>
        <v>5.5</v>
      </c>
      <c r="AB28" s="146"/>
      <c r="AC28" s="92">
        <f t="shared" si="2"/>
        <v>11</v>
      </c>
      <c r="AD28" s="92">
        <f t="shared" si="8"/>
        <v>11</v>
      </c>
      <c r="AE28" s="92">
        <f t="shared" si="3"/>
        <v>2</v>
      </c>
      <c r="AF28" s="157">
        <f t="shared" si="4"/>
        <v>2</v>
      </c>
      <c r="AG28" s="147">
        <f t="shared" si="5"/>
        <v>5</v>
      </c>
      <c r="AH28" s="147">
        <f t="shared" si="6"/>
        <v>6</v>
      </c>
    </row>
    <row r="29" spans="1:34" s="47" customFormat="1" ht="12" customHeight="1">
      <c r="A29" s="137">
        <f t="shared" si="0"/>
        <v>28</v>
      </c>
      <c r="B29" s="95" t="s">
        <v>117</v>
      </c>
      <c r="C29" s="86" t="s">
        <v>79</v>
      </c>
      <c r="D29" s="86" t="s">
        <v>80</v>
      </c>
      <c r="E29" s="148" t="s">
        <v>88</v>
      </c>
      <c r="F29" s="148" t="s">
        <v>175</v>
      </c>
      <c r="G29" s="89">
        <v>6</v>
      </c>
      <c r="H29" s="90">
        <v>7</v>
      </c>
      <c r="I29" s="89">
        <v>2</v>
      </c>
      <c r="J29" s="90">
        <v>5</v>
      </c>
      <c r="K29" s="89"/>
      <c r="L29" s="90"/>
      <c r="M29" s="89">
        <v>8</v>
      </c>
      <c r="N29" s="90">
        <v>5</v>
      </c>
      <c r="O29" s="89"/>
      <c r="P29" s="90"/>
      <c r="Q29" s="89">
        <v>8</v>
      </c>
      <c r="R29" s="164">
        <v>9</v>
      </c>
      <c r="S29" s="89"/>
      <c r="T29" s="90"/>
      <c r="U29" s="89">
        <v>6</v>
      </c>
      <c r="V29" s="90">
        <v>3</v>
      </c>
      <c r="W29" s="89"/>
      <c r="X29" s="90"/>
      <c r="Y29" s="89"/>
      <c r="Z29" s="90"/>
      <c r="AA29" s="91">
        <f t="shared" si="1"/>
        <v>5.555555555555555</v>
      </c>
      <c r="AB29" s="146"/>
      <c r="AC29" s="92">
        <f t="shared" si="2"/>
        <v>59</v>
      </c>
      <c r="AD29" s="92">
        <f t="shared" si="8"/>
        <v>50</v>
      </c>
      <c r="AE29" s="92">
        <f t="shared" si="3"/>
        <v>10</v>
      </c>
      <c r="AF29" s="157">
        <f t="shared" si="4"/>
        <v>9</v>
      </c>
      <c r="AG29" s="147">
        <f t="shared" si="5"/>
        <v>2</v>
      </c>
      <c r="AH29" s="147">
        <f t="shared" si="6"/>
        <v>9</v>
      </c>
    </row>
    <row r="30" spans="1:34" s="47" customFormat="1" ht="12" customHeight="1">
      <c r="A30" s="137">
        <f t="shared" si="0"/>
        <v>29</v>
      </c>
      <c r="B30" s="94" t="s">
        <v>27</v>
      </c>
      <c r="C30" s="86" t="s">
        <v>66</v>
      </c>
      <c r="D30" s="86" t="s">
        <v>67</v>
      </c>
      <c r="E30" s="148" t="s">
        <v>142</v>
      </c>
      <c r="F30" s="148"/>
      <c r="G30" s="89">
        <v>4</v>
      </c>
      <c r="H30" s="90">
        <v>8</v>
      </c>
      <c r="I30" s="89"/>
      <c r="J30" s="90"/>
      <c r="K30" s="89"/>
      <c r="L30" s="90"/>
      <c r="M30" s="89">
        <v>6</v>
      </c>
      <c r="N30" s="90">
        <v>6</v>
      </c>
      <c r="O30" s="89"/>
      <c r="P30" s="90"/>
      <c r="Q30" s="89"/>
      <c r="R30" s="90"/>
      <c r="S30" s="89"/>
      <c r="T30" s="90"/>
      <c r="U30" s="89"/>
      <c r="V30" s="90"/>
      <c r="W30" s="89"/>
      <c r="X30" s="90"/>
      <c r="Y30" s="89"/>
      <c r="Z30" s="90"/>
      <c r="AA30" s="91">
        <f t="shared" si="1"/>
        <v>6</v>
      </c>
      <c r="AB30" s="146"/>
      <c r="AC30" s="92">
        <f t="shared" si="2"/>
        <v>24</v>
      </c>
      <c r="AD30" s="92">
        <f t="shared" si="8"/>
        <v>24</v>
      </c>
      <c r="AE30" s="92">
        <f t="shared" si="3"/>
        <v>4</v>
      </c>
      <c r="AF30" s="157">
        <f t="shared" si="4"/>
        <v>4</v>
      </c>
      <c r="AG30" s="147">
        <f t="shared" si="5"/>
        <v>4</v>
      </c>
      <c r="AH30" s="147">
        <f t="shared" si="6"/>
        <v>8</v>
      </c>
    </row>
    <row r="31" spans="1:34" s="47" customFormat="1" ht="12" customHeight="1">
      <c r="A31" s="137">
        <f t="shared" si="0"/>
        <v>29</v>
      </c>
      <c r="B31" s="94" t="s">
        <v>27</v>
      </c>
      <c r="C31" s="86" t="s">
        <v>55</v>
      </c>
      <c r="D31" s="86" t="s">
        <v>81</v>
      </c>
      <c r="E31" s="148"/>
      <c r="F31" s="148"/>
      <c r="G31" s="89"/>
      <c r="H31" s="90"/>
      <c r="I31" s="89">
        <v>6</v>
      </c>
      <c r="J31" s="90">
        <v>6</v>
      </c>
      <c r="K31" s="89"/>
      <c r="L31" s="90"/>
      <c r="M31" s="89"/>
      <c r="N31" s="90"/>
      <c r="O31" s="89"/>
      <c r="P31" s="90"/>
      <c r="Q31" s="89"/>
      <c r="R31" s="90"/>
      <c r="S31" s="89"/>
      <c r="T31" s="90"/>
      <c r="U31" s="89"/>
      <c r="V31" s="90"/>
      <c r="W31" s="89"/>
      <c r="X31" s="90"/>
      <c r="Y31" s="89"/>
      <c r="Z31" s="90"/>
      <c r="AA31" s="91">
        <f t="shared" si="1"/>
        <v>6</v>
      </c>
      <c r="AB31" s="146"/>
      <c r="AC31" s="92">
        <f t="shared" si="2"/>
        <v>12</v>
      </c>
      <c r="AD31" s="92">
        <f t="shared" si="8"/>
        <v>12</v>
      </c>
      <c r="AE31" s="92">
        <f t="shared" si="3"/>
        <v>2</v>
      </c>
      <c r="AF31" s="157">
        <f t="shared" si="4"/>
        <v>2</v>
      </c>
      <c r="AG31" s="147">
        <f t="shared" si="5"/>
        <v>6</v>
      </c>
      <c r="AH31" s="147">
        <f t="shared" si="6"/>
        <v>6</v>
      </c>
    </row>
    <row r="32" spans="1:34" s="47" customFormat="1" ht="12" customHeight="1">
      <c r="A32" s="137">
        <f t="shared" si="0"/>
        <v>31</v>
      </c>
      <c r="B32" s="96" t="s">
        <v>44</v>
      </c>
      <c r="C32" s="86" t="s">
        <v>74</v>
      </c>
      <c r="D32" s="86" t="s">
        <v>75</v>
      </c>
      <c r="E32" s="148"/>
      <c r="F32" s="148"/>
      <c r="G32" s="89">
        <v>8</v>
      </c>
      <c r="H32" s="90">
        <v>5</v>
      </c>
      <c r="I32" s="89"/>
      <c r="J32" s="90"/>
      <c r="K32" s="89"/>
      <c r="L32" s="90"/>
      <c r="M32" s="89"/>
      <c r="N32" s="90"/>
      <c r="O32" s="89"/>
      <c r="P32" s="90"/>
      <c r="Q32" s="89"/>
      <c r="R32" s="90"/>
      <c r="S32" s="89"/>
      <c r="T32" s="90"/>
      <c r="U32" s="89"/>
      <c r="V32" s="90"/>
      <c r="W32" s="89"/>
      <c r="X32" s="90"/>
      <c r="Y32" s="89"/>
      <c r="Z32" s="90"/>
      <c r="AA32" s="91">
        <f t="shared" si="1"/>
        <v>6.5</v>
      </c>
      <c r="AB32" s="146"/>
      <c r="AC32" s="92">
        <f t="shared" si="2"/>
        <v>13</v>
      </c>
      <c r="AD32" s="92">
        <f t="shared" si="8"/>
        <v>13</v>
      </c>
      <c r="AE32" s="92">
        <f t="shared" si="3"/>
        <v>2</v>
      </c>
      <c r="AF32" s="157">
        <f t="shared" si="4"/>
        <v>2</v>
      </c>
      <c r="AG32" s="147">
        <f t="shared" si="5"/>
        <v>5</v>
      </c>
      <c r="AH32" s="147">
        <f t="shared" si="6"/>
        <v>8</v>
      </c>
    </row>
    <row r="33" spans="1:34" s="47" customFormat="1" ht="12" customHeight="1">
      <c r="A33" s="137">
        <f t="shared" si="0"/>
        <v>31</v>
      </c>
      <c r="B33" s="155" t="s">
        <v>122</v>
      </c>
      <c r="C33" s="86" t="s">
        <v>169</v>
      </c>
      <c r="D33" s="86" t="s">
        <v>57</v>
      </c>
      <c r="E33" s="148"/>
      <c r="F33" s="148"/>
      <c r="G33" s="89"/>
      <c r="H33" s="90"/>
      <c r="I33" s="89"/>
      <c r="J33" s="90"/>
      <c r="K33" s="89"/>
      <c r="L33" s="90"/>
      <c r="M33" s="89"/>
      <c r="N33" s="90"/>
      <c r="O33" s="89"/>
      <c r="P33" s="90"/>
      <c r="Q33" s="89">
        <v>6</v>
      </c>
      <c r="R33" s="90">
        <v>7</v>
      </c>
      <c r="S33" s="89">
        <v>6</v>
      </c>
      <c r="T33" s="90">
        <v>7</v>
      </c>
      <c r="U33" s="89"/>
      <c r="V33" s="90"/>
      <c r="W33" s="89"/>
      <c r="X33" s="90"/>
      <c r="Y33" s="89"/>
      <c r="Z33" s="90"/>
      <c r="AA33" s="91">
        <f t="shared" si="1"/>
        <v>6.5</v>
      </c>
      <c r="AB33" s="146"/>
      <c r="AC33" s="92">
        <f t="shared" si="2"/>
        <v>26</v>
      </c>
      <c r="AD33" s="92">
        <f t="shared" si="8"/>
        <v>26</v>
      </c>
      <c r="AE33" s="92">
        <f t="shared" si="3"/>
        <v>4</v>
      </c>
      <c r="AF33" s="157">
        <f t="shared" si="4"/>
        <v>4</v>
      </c>
      <c r="AG33" s="147">
        <f t="shared" si="5"/>
        <v>6</v>
      </c>
      <c r="AH33" s="147">
        <f t="shared" si="6"/>
        <v>7</v>
      </c>
    </row>
    <row r="34" spans="1:34" s="47" customFormat="1" ht="12" customHeight="1">
      <c r="A34" s="137">
        <f t="shared" si="0"/>
        <v>31</v>
      </c>
      <c r="B34" s="85" t="s">
        <v>111</v>
      </c>
      <c r="C34" s="86" t="s">
        <v>116</v>
      </c>
      <c r="D34" s="86"/>
      <c r="E34" s="148"/>
      <c r="F34" s="148"/>
      <c r="G34" s="89"/>
      <c r="H34" s="90"/>
      <c r="I34" s="89"/>
      <c r="J34" s="90"/>
      <c r="K34" s="89"/>
      <c r="L34" s="90"/>
      <c r="M34" s="89"/>
      <c r="N34" s="90"/>
      <c r="O34" s="89"/>
      <c r="P34" s="90"/>
      <c r="Q34" s="89"/>
      <c r="R34" s="90"/>
      <c r="S34" s="89"/>
      <c r="T34" s="90"/>
      <c r="U34" s="89"/>
      <c r="V34" s="90"/>
      <c r="W34" s="89"/>
      <c r="X34" s="90"/>
      <c r="Y34" s="89">
        <v>6</v>
      </c>
      <c r="Z34" s="90">
        <v>7</v>
      </c>
      <c r="AA34" s="91">
        <f t="shared" si="1"/>
        <v>6.5</v>
      </c>
      <c r="AB34" s="146"/>
      <c r="AC34" s="92">
        <f t="shared" si="2"/>
        <v>13</v>
      </c>
      <c r="AD34" s="92">
        <f t="shared" si="8"/>
        <v>13</v>
      </c>
      <c r="AE34" s="92">
        <f t="shared" si="3"/>
        <v>2</v>
      </c>
      <c r="AF34" s="157">
        <f t="shared" si="4"/>
        <v>2</v>
      </c>
      <c r="AG34" s="147">
        <f t="shared" si="5"/>
        <v>6</v>
      </c>
      <c r="AH34" s="147">
        <f t="shared" si="6"/>
        <v>7</v>
      </c>
    </row>
    <row r="35" spans="1:34" s="47" customFormat="1" ht="12" customHeight="1">
      <c r="A35" s="137">
        <f t="shared" si="0"/>
        <v>31</v>
      </c>
      <c r="B35" s="96" t="s">
        <v>44</v>
      </c>
      <c r="C35" s="86" t="s">
        <v>173</v>
      </c>
      <c r="D35" s="86" t="s">
        <v>174</v>
      </c>
      <c r="E35" s="148"/>
      <c r="F35" s="148"/>
      <c r="G35" s="89"/>
      <c r="H35" s="90"/>
      <c r="I35" s="89"/>
      <c r="J35" s="90"/>
      <c r="K35" s="89"/>
      <c r="L35" s="90"/>
      <c r="M35" s="89"/>
      <c r="N35" s="90"/>
      <c r="O35" s="89"/>
      <c r="P35" s="90"/>
      <c r="Q35" s="89"/>
      <c r="R35" s="90"/>
      <c r="S35" s="89">
        <v>7</v>
      </c>
      <c r="T35" s="90">
        <v>6</v>
      </c>
      <c r="U35" s="89"/>
      <c r="V35" s="90"/>
      <c r="W35" s="89"/>
      <c r="X35" s="90"/>
      <c r="Y35" s="89"/>
      <c r="Z35" s="90"/>
      <c r="AA35" s="91">
        <f t="shared" si="1"/>
        <v>6.5</v>
      </c>
      <c r="AB35" s="146"/>
      <c r="AC35" s="92">
        <f t="shared" si="2"/>
        <v>13</v>
      </c>
      <c r="AD35" s="92">
        <f t="shared" si="8"/>
        <v>13</v>
      </c>
      <c r="AE35" s="92">
        <f t="shared" si="3"/>
        <v>2</v>
      </c>
      <c r="AF35" s="157">
        <f t="shared" si="4"/>
        <v>2</v>
      </c>
      <c r="AG35" s="147">
        <f t="shared" si="5"/>
        <v>6</v>
      </c>
      <c r="AH35" s="147">
        <f t="shared" si="6"/>
        <v>7</v>
      </c>
    </row>
    <row r="36" spans="1:34" s="47" customFormat="1" ht="12" customHeight="1">
      <c r="A36" s="137">
        <f t="shared" si="0"/>
        <v>35</v>
      </c>
      <c r="B36" s="155" t="s">
        <v>122</v>
      </c>
      <c r="C36" s="86" t="s">
        <v>57</v>
      </c>
      <c r="D36" s="86" t="s">
        <v>172</v>
      </c>
      <c r="E36" s="148"/>
      <c r="F36" s="148"/>
      <c r="G36" s="89"/>
      <c r="H36" s="90"/>
      <c r="I36" s="89"/>
      <c r="J36" s="90"/>
      <c r="K36" s="89"/>
      <c r="L36" s="90"/>
      <c r="M36" s="89"/>
      <c r="N36" s="90"/>
      <c r="O36" s="89"/>
      <c r="P36" s="90"/>
      <c r="Q36" s="89"/>
      <c r="R36" s="90"/>
      <c r="S36" s="89">
        <v>6</v>
      </c>
      <c r="T36" s="90">
        <v>7</v>
      </c>
      <c r="U36" s="89"/>
      <c r="V36" s="90"/>
      <c r="W36" s="89"/>
      <c r="X36" s="90"/>
      <c r="Y36" s="89">
        <v>8</v>
      </c>
      <c r="Z36" s="90">
        <v>7</v>
      </c>
      <c r="AA36" s="91">
        <f t="shared" si="1"/>
        <v>7</v>
      </c>
      <c r="AB36" s="146"/>
      <c r="AC36" s="92">
        <f t="shared" si="2"/>
        <v>28</v>
      </c>
      <c r="AD36" s="92">
        <f t="shared" si="8"/>
        <v>28</v>
      </c>
      <c r="AE36" s="92">
        <f t="shared" si="3"/>
        <v>4</v>
      </c>
      <c r="AF36" s="157">
        <f t="shared" si="4"/>
        <v>4</v>
      </c>
      <c r="AG36" s="147">
        <f t="shared" si="5"/>
        <v>6</v>
      </c>
      <c r="AH36" s="147">
        <f t="shared" si="6"/>
        <v>8</v>
      </c>
    </row>
    <row r="37" spans="1:34" s="47" customFormat="1" ht="12" customHeight="1">
      <c r="A37" s="137">
        <f t="shared" si="0"/>
        <v>35</v>
      </c>
      <c r="B37" s="96" t="s">
        <v>44</v>
      </c>
      <c r="C37" s="86" t="s">
        <v>143</v>
      </c>
      <c r="D37" s="86" t="s">
        <v>144</v>
      </c>
      <c r="E37" s="148"/>
      <c r="F37" s="148"/>
      <c r="G37" s="89"/>
      <c r="H37" s="90"/>
      <c r="I37" s="89"/>
      <c r="J37" s="90"/>
      <c r="K37" s="89">
        <v>8</v>
      </c>
      <c r="L37" s="90">
        <v>7</v>
      </c>
      <c r="M37" s="89"/>
      <c r="N37" s="90"/>
      <c r="O37" s="89"/>
      <c r="P37" s="90"/>
      <c r="Q37" s="89"/>
      <c r="R37" s="90"/>
      <c r="S37" s="89">
        <v>7</v>
      </c>
      <c r="T37" s="90">
        <v>6</v>
      </c>
      <c r="U37" s="89"/>
      <c r="V37" s="90"/>
      <c r="W37" s="89"/>
      <c r="X37" s="90"/>
      <c r="Y37" s="89"/>
      <c r="Z37" s="90"/>
      <c r="AA37" s="91">
        <f t="shared" si="1"/>
        <v>7</v>
      </c>
      <c r="AB37" s="146"/>
      <c r="AC37" s="92">
        <f t="shared" si="2"/>
        <v>28</v>
      </c>
      <c r="AD37" s="92">
        <f t="shared" si="8"/>
        <v>28</v>
      </c>
      <c r="AE37" s="92">
        <f t="shared" si="3"/>
        <v>4</v>
      </c>
      <c r="AF37" s="157">
        <f t="shared" si="4"/>
        <v>4</v>
      </c>
      <c r="AG37" s="147">
        <f t="shared" si="5"/>
        <v>6</v>
      </c>
      <c r="AH37" s="147">
        <f t="shared" si="6"/>
        <v>8</v>
      </c>
    </row>
    <row r="38" spans="1:34" s="47" customFormat="1" ht="12" customHeight="1">
      <c r="A38" s="137">
        <f t="shared" si="0"/>
        <v>35</v>
      </c>
      <c r="B38" s="97" t="s">
        <v>32</v>
      </c>
      <c r="C38" s="86" t="s">
        <v>61</v>
      </c>
      <c r="D38" s="86" t="s">
        <v>62</v>
      </c>
      <c r="E38" s="148"/>
      <c r="F38" s="148"/>
      <c r="G38" s="89">
        <v>6</v>
      </c>
      <c r="H38" s="90">
        <v>8</v>
      </c>
      <c r="I38" s="89"/>
      <c r="J38" s="90"/>
      <c r="K38" s="89"/>
      <c r="L38" s="90"/>
      <c r="M38" s="89"/>
      <c r="N38" s="90"/>
      <c r="O38" s="89"/>
      <c r="P38" s="90"/>
      <c r="Q38" s="89"/>
      <c r="R38" s="90"/>
      <c r="S38" s="89"/>
      <c r="T38" s="90"/>
      <c r="U38" s="89"/>
      <c r="V38" s="90"/>
      <c r="W38" s="89"/>
      <c r="X38" s="90"/>
      <c r="Y38" s="89"/>
      <c r="Z38" s="90"/>
      <c r="AA38" s="91">
        <f t="shared" si="1"/>
        <v>7</v>
      </c>
      <c r="AB38" s="146"/>
      <c r="AC38" s="92">
        <f t="shared" si="2"/>
        <v>14</v>
      </c>
      <c r="AD38" s="92">
        <f t="shared" si="8"/>
        <v>14</v>
      </c>
      <c r="AE38" s="92">
        <f t="shared" si="3"/>
        <v>2</v>
      </c>
      <c r="AF38" s="157">
        <f t="shared" si="4"/>
        <v>2</v>
      </c>
      <c r="AG38" s="147">
        <f t="shared" si="5"/>
        <v>6</v>
      </c>
      <c r="AH38" s="147">
        <f t="shared" si="6"/>
        <v>8</v>
      </c>
    </row>
    <row r="39" spans="1:34" s="47" customFormat="1" ht="12" customHeight="1">
      <c r="A39" s="137">
        <f t="shared" si="0"/>
        <v>38</v>
      </c>
      <c r="B39" s="97" t="s">
        <v>32</v>
      </c>
      <c r="C39" s="86" t="s">
        <v>76</v>
      </c>
      <c r="D39" s="86" t="s">
        <v>77</v>
      </c>
      <c r="E39" s="148" t="s">
        <v>128</v>
      </c>
      <c r="F39" s="148"/>
      <c r="G39" s="89">
        <v>7</v>
      </c>
      <c r="H39" s="90">
        <v>6</v>
      </c>
      <c r="I39" s="89">
        <v>8</v>
      </c>
      <c r="J39" s="90">
        <v>8</v>
      </c>
      <c r="K39" s="89"/>
      <c r="L39" s="90"/>
      <c r="M39" s="89"/>
      <c r="N39" s="90"/>
      <c r="O39" s="89"/>
      <c r="P39" s="90"/>
      <c r="Q39" s="89"/>
      <c r="R39" s="90"/>
      <c r="S39" s="89"/>
      <c r="T39" s="90"/>
      <c r="U39" s="89"/>
      <c r="V39" s="90"/>
      <c r="W39" s="89"/>
      <c r="X39" s="90"/>
      <c r="Y39" s="89"/>
      <c r="Z39" s="90"/>
      <c r="AA39" s="91">
        <f t="shared" si="1"/>
        <v>7.25</v>
      </c>
      <c r="AB39" s="146"/>
      <c r="AC39" s="92">
        <f t="shared" si="2"/>
        <v>29</v>
      </c>
      <c r="AD39" s="92">
        <f t="shared" si="8"/>
        <v>29</v>
      </c>
      <c r="AE39" s="92">
        <f t="shared" si="3"/>
        <v>4</v>
      </c>
      <c r="AF39" s="157">
        <f t="shared" si="4"/>
        <v>4</v>
      </c>
      <c r="AG39" s="147">
        <f t="shared" si="5"/>
        <v>6</v>
      </c>
      <c r="AH39" s="147">
        <f t="shared" si="6"/>
        <v>8</v>
      </c>
    </row>
    <row r="40" spans="1:34" s="47" customFormat="1" ht="12" customHeight="1">
      <c r="A40" s="137">
        <f t="shared" si="0"/>
        <v>39</v>
      </c>
      <c r="B40" s="96" t="s">
        <v>44</v>
      </c>
      <c r="C40" s="86" t="s">
        <v>126</v>
      </c>
      <c r="D40" s="86" t="s">
        <v>127</v>
      </c>
      <c r="E40" s="148" t="s">
        <v>60</v>
      </c>
      <c r="F40" s="148"/>
      <c r="G40" s="89"/>
      <c r="H40" s="90"/>
      <c r="I40" s="89">
        <v>7</v>
      </c>
      <c r="J40" s="90"/>
      <c r="K40" s="89"/>
      <c r="L40" s="90"/>
      <c r="M40" s="89">
        <v>7</v>
      </c>
      <c r="N40" s="90">
        <v>8</v>
      </c>
      <c r="O40" s="89"/>
      <c r="P40" s="90"/>
      <c r="Q40" s="89">
        <v>8</v>
      </c>
      <c r="R40" s="90">
        <v>9</v>
      </c>
      <c r="S40" s="89"/>
      <c r="T40" s="90"/>
      <c r="U40" s="89"/>
      <c r="V40" s="90"/>
      <c r="W40" s="89">
        <v>8</v>
      </c>
      <c r="X40" s="90">
        <v>5</v>
      </c>
      <c r="Y40" s="89"/>
      <c r="Z40" s="90"/>
      <c r="AA40" s="91">
        <f t="shared" si="1"/>
        <v>7.428571428571429</v>
      </c>
      <c r="AB40" s="146"/>
      <c r="AC40" s="92">
        <f t="shared" si="2"/>
        <v>52</v>
      </c>
      <c r="AD40" s="92">
        <f t="shared" si="8"/>
        <v>52</v>
      </c>
      <c r="AE40" s="92">
        <f t="shared" si="3"/>
        <v>7</v>
      </c>
      <c r="AF40" s="157">
        <f t="shared" si="4"/>
        <v>7</v>
      </c>
      <c r="AG40" s="147">
        <f t="shared" si="5"/>
        <v>5</v>
      </c>
      <c r="AH40" s="147">
        <f t="shared" si="6"/>
        <v>9</v>
      </c>
    </row>
    <row r="41" spans="1:34" s="47" customFormat="1" ht="12" customHeight="1">
      <c r="A41" s="137">
        <f t="shared" si="0"/>
        <v>40</v>
      </c>
      <c r="B41" s="94" t="s">
        <v>27</v>
      </c>
      <c r="C41" s="86" t="s">
        <v>82</v>
      </c>
      <c r="D41" s="86" t="s">
        <v>115</v>
      </c>
      <c r="E41" s="148"/>
      <c r="F41" s="148"/>
      <c r="G41" s="89"/>
      <c r="H41" s="90"/>
      <c r="I41" s="89"/>
      <c r="J41" s="90"/>
      <c r="K41" s="89">
        <v>8</v>
      </c>
      <c r="L41" s="90">
        <v>8</v>
      </c>
      <c r="M41" s="89"/>
      <c r="N41" s="90"/>
      <c r="O41" s="89"/>
      <c r="P41" s="90"/>
      <c r="Q41" s="89"/>
      <c r="R41" s="90"/>
      <c r="S41" s="89">
        <v>6</v>
      </c>
      <c r="T41" s="90">
        <v>5</v>
      </c>
      <c r="U41" s="89"/>
      <c r="V41" s="90"/>
      <c r="W41" s="89">
        <v>9</v>
      </c>
      <c r="X41" s="90">
        <v>9</v>
      </c>
      <c r="Y41" s="89"/>
      <c r="Z41" s="90"/>
      <c r="AA41" s="91">
        <f t="shared" si="1"/>
        <v>7.5</v>
      </c>
      <c r="AB41" s="146"/>
      <c r="AC41" s="92">
        <f t="shared" si="2"/>
        <v>45</v>
      </c>
      <c r="AD41" s="92">
        <f t="shared" si="8"/>
        <v>45</v>
      </c>
      <c r="AE41" s="92">
        <f t="shared" si="3"/>
        <v>6</v>
      </c>
      <c r="AF41" s="157">
        <f t="shared" si="4"/>
        <v>6</v>
      </c>
      <c r="AG41" s="147">
        <f t="shared" si="5"/>
        <v>5</v>
      </c>
      <c r="AH41" s="147">
        <f t="shared" si="6"/>
        <v>9</v>
      </c>
    </row>
    <row r="42" spans="1:34" s="47" customFormat="1" ht="12" customHeight="1">
      <c r="A42" s="137">
        <f t="shared" si="0"/>
        <v>40</v>
      </c>
      <c r="B42" s="155" t="s">
        <v>122</v>
      </c>
      <c r="C42" s="86" t="s">
        <v>132</v>
      </c>
      <c r="D42" s="86" t="s">
        <v>153</v>
      </c>
      <c r="E42" s="148" t="s">
        <v>154</v>
      </c>
      <c r="F42" s="148"/>
      <c r="G42" s="89"/>
      <c r="H42" s="90"/>
      <c r="I42" s="89">
        <v>10</v>
      </c>
      <c r="J42" s="90">
        <v>10</v>
      </c>
      <c r="K42" s="89"/>
      <c r="L42" s="90"/>
      <c r="M42" s="89">
        <v>6</v>
      </c>
      <c r="N42" s="90">
        <v>7</v>
      </c>
      <c r="O42" s="89"/>
      <c r="P42" s="90"/>
      <c r="Q42" s="89"/>
      <c r="R42" s="90"/>
      <c r="S42" s="89">
        <v>5</v>
      </c>
      <c r="T42" s="90">
        <v>7</v>
      </c>
      <c r="U42" s="89"/>
      <c r="V42" s="90"/>
      <c r="W42" s="89"/>
      <c r="X42" s="90"/>
      <c r="Y42" s="89"/>
      <c r="Z42" s="90"/>
      <c r="AA42" s="91">
        <f t="shared" si="1"/>
        <v>7.5</v>
      </c>
      <c r="AB42" s="146"/>
      <c r="AC42" s="92">
        <f t="shared" si="2"/>
        <v>45</v>
      </c>
      <c r="AD42" s="92">
        <f t="shared" si="8"/>
        <v>45</v>
      </c>
      <c r="AE42" s="92">
        <f t="shared" si="3"/>
        <v>6</v>
      </c>
      <c r="AF42" s="157">
        <f t="shared" si="4"/>
        <v>6</v>
      </c>
      <c r="AG42" s="147">
        <f t="shared" si="5"/>
        <v>5</v>
      </c>
      <c r="AH42" s="147">
        <f t="shared" si="6"/>
        <v>10</v>
      </c>
    </row>
    <row r="43" spans="1:34" s="47" customFormat="1" ht="12" customHeight="1">
      <c r="A43" s="137">
        <f t="shared" si="0"/>
        <v>42</v>
      </c>
      <c r="B43" s="95" t="s">
        <v>117</v>
      </c>
      <c r="C43" s="86" t="s">
        <v>145</v>
      </c>
      <c r="D43" s="86" t="s">
        <v>146</v>
      </c>
      <c r="E43" s="148"/>
      <c r="F43" s="148"/>
      <c r="G43" s="89"/>
      <c r="H43" s="90"/>
      <c r="I43" s="89"/>
      <c r="J43" s="90"/>
      <c r="K43" s="89">
        <v>8</v>
      </c>
      <c r="L43" s="90">
        <v>7</v>
      </c>
      <c r="M43" s="89">
        <v>9</v>
      </c>
      <c r="N43" s="90">
        <v>7</v>
      </c>
      <c r="O43" s="89">
        <v>8</v>
      </c>
      <c r="P43" s="90">
        <v>8</v>
      </c>
      <c r="Q43" s="89"/>
      <c r="R43" s="90"/>
      <c r="S43" s="89"/>
      <c r="T43" s="90"/>
      <c r="U43" s="89">
        <v>6</v>
      </c>
      <c r="V43" s="90">
        <v>9</v>
      </c>
      <c r="W43" s="89">
        <v>8</v>
      </c>
      <c r="X43" s="90">
        <v>8</v>
      </c>
      <c r="Y43" s="89">
        <v>7</v>
      </c>
      <c r="Z43" s="90">
        <v>7</v>
      </c>
      <c r="AA43" s="91">
        <f t="shared" si="1"/>
        <v>7.545454545454546</v>
      </c>
      <c r="AB43" s="146"/>
      <c r="AC43" s="92">
        <f t="shared" si="2"/>
        <v>92</v>
      </c>
      <c r="AD43" s="92">
        <f t="shared" si="8"/>
        <v>83</v>
      </c>
      <c r="AE43" s="92">
        <f t="shared" si="3"/>
        <v>12</v>
      </c>
      <c r="AF43" s="157">
        <f t="shared" si="4"/>
        <v>11</v>
      </c>
      <c r="AG43" s="147">
        <f t="shared" si="5"/>
        <v>6</v>
      </c>
      <c r="AH43" s="147">
        <f t="shared" si="6"/>
        <v>9</v>
      </c>
    </row>
    <row r="44" spans="1:34" s="47" customFormat="1" ht="12" customHeight="1">
      <c r="A44" s="137">
        <f t="shared" si="0"/>
        <v>43</v>
      </c>
      <c r="B44" s="94" t="s">
        <v>27</v>
      </c>
      <c r="C44" s="86" t="s">
        <v>131</v>
      </c>
      <c r="D44" s="86" t="s">
        <v>55</v>
      </c>
      <c r="E44" s="148"/>
      <c r="F44" s="148"/>
      <c r="G44" s="89"/>
      <c r="H44" s="90"/>
      <c r="I44" s="89">
        <v>6</v>
      </c>
      <c r="J44" s="90">
        <v>10</v>
      </c>
      <c r="K44" s="89">
        <v>7</v>
      </c>
      <c r="L44" s="90">
        <v>8</v>
      </c>
      <c r="M44" s="89">
        <v>8</v>
      </c>
      <c r="N44" s="90">
        <v>8</v>
      </c>
      <c r="O44" s="89"/>
      <c r="P44" s="90"/>
      <c r="Q44" s="89"/>
      <c r="R44" s="90"/>
      <c r="S44" s="89"/>
      <c r="T44" s="90"/>
      <c r="U44" s="89"/>
      <c r="V44" s="90"/>
      <c r="W44" s="89"/>
      <c r="X44" s="90"/>
      <c r="Y44" s="89"/>
      <c r="Z44" s="90"/>
      <c r="AA44" s="91">
        <f t="shared" si="1"/>
        <v>7.833333333333333</v>
      </c>
      <c r="AB44" s="146"/>
      <c r="AC44" s="92">
        <f t="shared" si="2"/>
        <v>47</v>
      </c>
      <c r="AD44" s="92">
        <f t="shared" si="8"/>
        <v>47</v>
      </c>
      <c r="AE44" s="92">
        <f t="shared" si="3"/>
        <v>6</v>
      </c>
      <c r="AF44" s="157">
        <f t="shared" si="4"/>
        <v>6</v>
      </c>
      <c r="AG44" s="147">
        <f t="shared" si="5"/>
        <v>6</v>
      </c>
      <c r="AH44" s="147">
        <f t="shared" si="6"/>
        <v>10</v>
      </c>
    </row>
    <row r="45" spans="1:34" s="47" customFormat="1" ht="12" customHeight="1">
      <c r="A45" s="137">
        <f t="shared" si="0"/>
        <v>44</v>
      </c>
      <c r="B45" s="155" t="s">
        <v>122</v>
      </c>
      <c r="C45" s="86" t="s">
        <v>147</v>
      </c>
      <c r="D45" s="86" t="s">
        <v>125</v>
      </c>
      <c r="E45" s="148"/>
      <c r="F45" s="148"/>
      <c r="G45" s="89">
        <v>9</v>
      </c>
      <c r="H45" s="90"/>
      <c r="I45" s="89"/>
      <c r="J45" s="90"/>
      <c r="K45" s="89">
        <v>7</v>
      </c>
      <c r="L45" s="90"/>
      <c r="M45" s="89"/>
      <c r="N45" s="90"/>
      <c r="O45" s="89"/>
      <c r="P45" s="90"/>
      <c r="Q45" s="89"/>
      <c r="R45" s="90"/>
      <c r="S45" s="89"/>
      <c r="T45" s="90"/>
      <c r="U45" s="89"/>
      <c r="V45" s="90"/>
      <c r="W45" s="89"/>
      <c r="X45" s="90"/>
      <c r="Y45" s="89"/>
      <c r="Z45" s="90"/>
      <c r="AA45" s="91">
        <f t="shared" si="1"/>
        <v>8</v>
      </c>
      <c r="AB45" s="146"/>
      <c r="AC45" s="92">
        <f t="shared" si="2"/>
        <v>16</v>
      </c>
      <c r="AD45" s="92">
        <f t="shared" si="8"/>
        <v>16</v>
      </c>
      <c r="AE45" s="92">
        <f t="shared" si="3"/>
        <v>2</v>
      </c>
      <c r="AF45" s="157">
        <f t="shared" si="4"/>
        <v>2</v>
      </c>
      <c r="AG45" s="147">
        <f t="shared" si="5"/>
        <v>7</v>
      </c>
      <c r="AH45" s="147">
        <f t="shared" si="6"/>
        <v>9</v>
      </c>
    </row>
    <row r="46" spans="1:34" s="47" customFormat="1" ht="12" customHeight="1">
      <c r="A46" s="137">
        <f t="shared" si="0"/>
        <v>44</v>
      </c>
      <c r="B46" s="155" t="s">
        <v>122</v>
      </c>
      <c r="C46" s="86" t="s">
        <v>83</v>
      </c>
      <c r="D46" s="86" t="s">
        <v>84</v>
      </c>
      <c r="E46" s="148"/>
      <c r="F46" s="148"/>
      <c r="G46" s="89"/>
      <c r="H46" s="90">
        <v>8</v>
      </c>
      <c r="I46" s="89"/>
      <c r="J46" s="90"/>
      <c r="K46" s="89"/>
      <c r="L46" s="90"/>
      <c r="M46" s="89"/>
      <c r="N46" s="90"/>
      <c r="O46" s="89"/>
      <c r="P46" s="90"/>
      <c r="Q46" s="89"/>
      <c r="R46" s="90"/>
      <c r="S46" s="89"/>
      <c r="T46" s="90"/>
      <c r="U46" s="89"/>
      <c r="V46" s="90"/>
      <c r="W46" s="89"/>
      <c r="X46" s="90"/>
      <c r="Y46" s="89"/>
      <c r="Z46" s="90"/>
      <c r="AA46" s="91">
        <f t="shared" si="1"/>
        <v>8</v>
      </c>
      <c r="AB46" s="146"/>
      <c r="AC46" s="92">
        <f t="shared" si="2"/>
        <v>8</v>
      </c>
      <c r="AD46" s="92">
        <f t="shared" si="8"/>
        <v>8</v>
      </c>
      <c r="AE46" s="92">
        <f t="shared" si="3"/>
        <v>1</v>
      </c>
      <c r="AF46" s="157">
        <f t="shared" si="4"/>
        <v>1</v>
      </c>
      <c r="AG46" s="147">
        <f t="shared" si="5"/>
        <v>8</v>
      </c>
      <c r="AH46" s="147">
        <f t="shared" si="6"/>
        <v>8</v>
      </c>
    </row>
    <row r="47" spans="1:34" s="47" customFormat="1" ht="12" customHeight="1">
      <c r="A47" s="137">
        <f t="shared" si="0"/>
        <v>44</v>
      </c>
      <c r="B47" s="97" t="s">
        <v>32</v>
      </c>
      <c r="C47" s="86" t="s">
        <v>128</v>
      </c>
      <c r="D47" s="86" t="s">
        <v>76</v>
      </c>
      <c r="E47" s="148"/>
      <c r="F47" s="148"/>
      <c r="G47" s="89"/>
      <c r="H47" s="90"/>
      <c r="I47" s="89">
        <v>8</v>
      </c>
      <c r="J47" s="90"/>
      <c r="K47" s="89"/>
      <c r="L47" s="90"/>
      <c r="M47" s="89"/>
      <c r="N47" s="90"/>
      <c r="O47" s="89"/>
      <c r="P47" s="90"/>
      <c r="Q47" s="89"/>
      <c r="R47" s="90"/>
      <c r="S47" s="89"/>
      <c r="T47" s="90"/>
      <c r="U47" s="89"/>
      <c r="V47" s="90"/>
      <c r="W47" s="89"/>
      <c r="X47" s="90"/>
      <c r="Y47" s="89"/>
      <c r="Z47" s="90"/>
      <c r="AA47" s="91">
        <f t="shared" si="1"/>
        <v>8</v>
      </c>
      <c r="AB47" s="146"/>
      <c r="AC47" s="92">
        <f t="shared" si="2"/>
        <v>8</v>
      </c>
      <c r="AD47" s="92">
        <f t="shared" si="8"/>
        <v>8</v>
      </c>
      <c r="AE47" s="92">
        <f t="shared" si="3"/>
        <v>1</v>
      </c>
      <c r="AF47" s="157">
        <f t="shared" si="4"/>
        <v>1</v>
      </c>
      <c r="AG47" s="147">
        <f t="shared" si="5"/>
        <v>8</v>
      </c>
      <c r="AH47" s="147">
        <f t="shared" si="6"/>
        <v>8</v>
      </c>
    </row>
    <row r="48" spans="1:34" s="47" customFormat="1" ht="12" customHeight="1">
      <c r="A48" s="137">
        <f t="shared" si="0"/>
        <v>47</v>
      </c>
      <c r="B48" s="96" t="s">
        <v>44</v>
      </c>
      <c r="C48" s="159" t="s">
        <v>159</v>
      </c>
      <c r="D48" s="168" t="s">
        <v>144</v>
      </c>
      <c r="E48" s="159"/>
      <c r="F48" s="159"/>
      <c r="G48" s="169"/>
      <c r="H48" s="174"/>
      <c r="I48" s="169"/>
      <c r="J48" s="174"/>
      <c r="K48" s="169"/>
      <c r="L48" s="174"/>
      <c r="M48" s="169"/>
      <c r="N48" s="174"/>
      <c r="O48" s="169">
        <v>8</v>
      </c>
      <c r="P48" s="174">
        <v>9</v>
      </c>
      <c r="Q48" s="169"/>
      <c r="R48" s="174"/>
      <c r="S48" s="169"/>
      <c r="T48" s="174"/>
      <c r="U48" s="169"/>
      <c r="V48" s="174"/>
      <c r="W48" s="169"/>
      <c r="X48" s="174"/>
      <c r="Y48" s="169"/>
      <c r="Z48" s="174"/>
      <c r="AA48" s="91">
        <f t="shared" si="1"/>
        <v>8.5</v>
      </c>
      <c r="AB48" s="146"/>
      <c r="AC48" s="92">
        <f t="shared" si="2"/>
        <v>17</v>
      </c>
      <c r="AD48" s="92">
        <f t="shared" si="8"/>
        <v>17</v>
      </c>
      <c r="AE48" s="92">
        <f t="shared" si="3"/>
        <v>2</v>
      </c>
      <c r="AF48" s="157">
        <f t="shared" si="4"/>
        <v>2</v>
      </c>
      <c r="AG48" s="147">
        <f t="shared" si="5"/>
        <v>8</v>
      </c>
      <c r="AH48" s="147">
        <f t="shared" si="6"/>
        <v>9</v>
      </c>
    </row>
    <row r="49" spans="1:34" s="47" customFormat="1" ht="12" customHeight="1">
      <c r="A49" s="140">
        <f t="shared" si="0"/>
        <v>47</v>
      </c>
      <c r="B49" s="95" t="s">
        <v>117</v>
      </c>
      <c r="C49" s="98" t="s">
        <v>64</v>
      </c>
      <c r="D49" s="99" t="s">
        <v>65</v>
      </c>
      <c r="E49" s="98"/>
      <c r="F49" s="98"/>
      <c r="G49" s="100">
        <v>8</v>
      </c>
      <c r="H49" s="101">
        <v>9</v>
      </c>
      <c r="I49" s="100"/>
      <c r="J49" s="101"/>
      <c r="K49" s="100"/>
      <c r="L49" s="101"/>
      <c r="M49" s="100"/>
      <c r="N49" s="101"/>
      <c r="O49" s="100"/>
      <c r="P49" s="101"/>
      <c r="Q49" s="100"/>
      <c r="R49" s="101"/>
      <c r="S49" s="100"/>
      <c r="T49" s="101"/>
      <c r="U49" s="100"/>
      <c r="V49" s="101"/>
      <c r="W49" s="100"/>
      <c r="X49" s="101"/>
      <c r="Y49" s="100"/>
      <c r="Z49" s="101"/>
      <c r="AA49" s="91">
        <f t="shared" si="1"/>
        <v>8.5</v>
      </c>
      <c r="AB49" s="146"/>
      <c r="AC49" s="92">
        <f t="shared" si="2"/>
        <v>17</v>
      </c>
      <c r="AD49" s="92">
        <f t="shared" si="8"/>
        <v>17</v>
      </c>
      <c r="AE49" s="92">
        <f t="shared" si="3"/>
        <v>2</v>
      </c>
      <c r="AF49" s="157">
        <f t="shared" si="4"/>
        <v>2</v>
      </c>
      <c r="AG49" s="147">
        <f t="shared" si="5"/>
        <v>8</v>
      </c>
      <c r="AH49" s="147">
        <f t="shared" si="6"/>
        <v>9</v>
      </c>
    </row>
    <row r="50" spans="1:34" s="47" customFormat="1" ht="12" customHeight="1">
      <c r="A50" s="157"/>
      <c r="B50" s="149" t="s">
        <v>133</v>
      </c>
      <c r="C50" s="158" t="s">
        <v>160</v>
      </c>
      <c r="D50" s="150"/>
      <c r="E50" s="159"/>
      <c r="F50" s="159"/>
      <c r="G50" s="160"/>
      <c r="H50" s="160"/>
      <c r="I50" s="160"/>
      <c r="J50" s="160"/>
      <c r="K50" s="160"/>
      <c r="L50" s="160"/>
      <c r="M50" s="160"/>
      <c r="N50" s="160"/>
      <c r="O50" s="160"/>
      <c r="P50" s="160"/>
      <c r="Q50" s="160">
        <f aca="true" t="shared" si="9" ref="Q50:V50">COUNTA(Q2:Q49)</f>
        <v>15</v>
      </c>
      <c r="R50" s="160">
        <f t="shared" si="9"/>
        <v>15</v>
      </c>
      <c r="S50" s="160">
        <f t="shared" si="9"/>
        <v>21</v>
      </c>
      <c r="T50" s="160">
        <f t="shared" si="9"/>
        <v>21</v>
      </c>
      <c r="U50" s="160">
        <f t="shared" si="9"/>
        <v>13</v>
      </c>
      <c r="V50" s="160">
        <f t="shared" si="9"/>
        <v>13</v>
      </c>
      <c r="W50" s="160">
        <f>COUNTA(W2:W49)</f>
        <v>16</v>
      </c>
      <c r="X50" s="160">
        <f>COUNTA(X2:X49)</f>
        <v>16</v>
      </c>
      <c r="Y50" s="160">
        <f>COUNTA(Y2:Y49)</f>
        <v>20</v>
      </c>
      <c r="Z50" s="160">
        <f>COUNTA(Z2:Z49)</f>
        <v>20</v>
      </c>
      <c r="AA50" s="161"/>
      <c r="AB50" s="146"/>
      <c r="AC50" s="157"/>
      <c r="AD50" s="157"/>
      <c r="AE50" s="157"/>
      <c r="AF50" s="157"/>
      <c r="AG50" s="147"/>
      <c r="AH50" s="147"/>
    </row>
    <row r="51" spans="2:33" ht="12" customHeight="1">
      <c r="B51" s="166">
        <v>4</v>
      </c>
      <c r="C51" s="159" t="s">
        <v>177</v>
      </c>
      <c r="D51" s="150"/>
      <c r="E51" s="150"/>
      <c r="F51" s="150"/>
      <c r="G51" s="150"/>
      <c r="H51" s="150"/>
      <c r="I51" s="151"/>
      <c r="J51" s="151"/>
      <c r="K51" s="151"/>
      <c r="L51" s="151"/>
      <c r="M51" s="151"/>
      <c r="N51" s="151"/>
      <c r="O51" s="151"/>
      <c r="P51" s="151"/>
      <c r="Q51" s="151"/>
      <c r="R51" s="151"/>
      <c r="S51" s="151"/>
      <c r="T51" s="151"/>
      <c r="U51" s="151"/>
      <c r="V51" s="151"/>
      <c r="W51" s="151"/>
      <c r="X51" s="151"/>
      <c r="Y51" s="151"/>
      <c r="Z51" s="151"/>
      <c r="AA51" s="152"/>
      <c r="AC51" s="153"/>
      <c r="AD51" s="153"/>
      <c r="AE51" s="153"/>
      <c r="AF51" s="153"/>
      <c r="AG51" s="150"/>
    </row>
    <row r="52" ht="12.75">
      <c r="AB52" s="103" t="s">
        <v>45</v>
      </c>
    </row>
    <row r="53" ht="12.75">
      <c r="AB53" s="105" t="s">
        <v>44</v>
      </c>
    </row>
    <row r="54" ht="12.75">
      <c r="AB54" s="107" t="s">
        <v>37</v>
      </c>
    </row>
    <row r="55" ht="12.75">
      <c r="AB55" s="110" t="s">
        <v>11</v>
      </c>
    </row>
    <row r="56" ht="12.75">
      <c r="AB56" s="108" t="s">
        <v>134</v>
      </c>
    </row>
    <row r="57" ht="12.75">
      <c r="AB57" s="154" t="s">
        <v>9</v>
      </c>
    </row>
    <row r="58" ht="12.75">
      <c r="AB58" s="106" t="s">
        <v>41</v>
      </c>
    </row>
    <row r="59" ht="12.75">
      <c r="AB59" s="109" t="s">
        <v>39</v>
      </c>
    </row>
  </sheetData>
  <conditionalFormatting sqref="I2:J48 G9 K2:Z50">
    <cfRule type="cellIs" priority="1" dxfId="0" operator="equal" stopIfTrue="1">
      <formula>1</formula>
    </cfRule>
  </conditionalFormatting>
  <conditionalFormatting sqref="AE2:AE49">
    <cfRule type="cellIs" priority="2" dxfId="2" operator="greaterThanOrEqual" stopIfTrue="1">
      <formula>16</formula>
    </cfRule>
    <cfRule type="cellIs" priority="3" dxfId="3" operator="greaterThanOrEqual" stopIfTrue="1">
      <formula>10</formula>
    </cfRule>
  </conditionalFormatting>
  <printOptions horizontalCentered="1" verticalCentered="1"/>
  <pageMargins left="0.4" right="0.26" top="0.39" bottom="0.21" header="0.17" footer="0.17"/>
  <pageSetup fitToHeight="1" fitToWidth="1" horizontalDpi="600" verticalDpi="600" orientation="landscape" paperSize="9" scale="95" r:id="rId1"/>
  <headerFooter alignWithMargins="0">
    <oddHeader>&amp;C&amp;"Arial,Bold Italic"&amp;12Individual Team Race Results&amp;R2004 - 2005</oddHeader>
  </headerFooter>
</worksheet>
</file>

<file path=xl/worksheets/sheet13.xml><?xml version="1.0" encoding="utf-8"?>
<worksheet xmlns="http://schemas.openxmlformats.org/spreadsheetml/2006/main" xmlns:r="http://schemas.openxmlformats.org/officeDocument/2006/relationships">
  <sheetPr>
    <pageSetUpPr fitToPage="1"/>
  </sheetPr>
  <dimension ref="A1:P12"/>
  <sheetViews>
    <sheetView zoomScale="50" zoomScaleNormal="50" workbookViewId="0" topLeftCell="A1">
      <selection activeCell="C14" sqref="C14"/>
    </sheetView>
  </sheetViews>
  <sheetFormatPr defaultColWidth="9.140625" defaultRowHeight="48.75" customHeight="1"/>
  <cols>
    <col min="1" max="1" width="27.28125" style="25" customWidth="1"/>
    <col min="2" max="13" width="17.00390625" style="25" customWidth="1"/>
    <col min="14" max="16384" width="10.00390625" style="25" customWidth="1"/>
  </cols>
  <sheetData>
    <row r="1" spans="1:16" s="17" customFormat="1" ht="77.25" customHeight="1">
      <c r="A1" s="6" t="s">
        <v>42</v>
      </c>
      <c r="B1" s="11" t="s">
        <v>10</v>
      </c>
      <c r="C1" s="12" t="s">
        <v>11</v>
      </c>
      <c r="D1" s="13" t="s">
        <v>36</v>
      </c>
      <c r="E1" s="13" t="s">
        <v>41</v>
      </c>
      <c r="F1" s="13" t="s">
        <v>39</v>
      </c>
      <c r="G1" s="13" t="s">
        <v>38</v>
      </c>
      <c r="H1" s="13" t="s">
        <v>12</v>
      </c>
      <c r="I1" s="13" t="s">
        <v>44</v>
      </c>
      <c r="J1" s="13" t="s">
        <v>9</v>
      </c>
      <c r="K1" s="13" t="s">
        <v>10</v>
      </c>
      <c r="L1" s="13" t="s">
        <v>11</v>
      </c>
      <c r="M1" s="13" t="s">
        <v>36</v>
      </c>
      <c r="N1" s="14"/>
      <c r="O1" s="15"/>
      <c r="P1" s="16"/>
    </row>
    <row r="2" spans="1:15" ht="48.75" customHeight="1">
      <c r="A2" s="18" t="s">
        <v>6</v>
      </c>
      <c r="B2" s="19">
        <v>38261</v>
      </c>
      <c r="C2" s="20">
        <v>38296</v>
      </c>
      <c r="D2" s="21">
        <v>38324</v>
      </c>
      <c r="E2" s="22">
        <v>38359</v>
      </c>
      <c r="F2" s="22">
        <v>38387</v>
      </c>
      <c r="G2" s="21">
        <v>38422</v>
      </c>
      <c r="H2" s="22">
        <v>38443</v>
      </c>
      <c r="I2" s="22">
        <v>38478</v>
      </c>
      <c r="J2" s="21">
        <v>38506</v>
      </c>
      <c r="K2" s="21">
        <v>38527</v>
      </c>
      <c r="L2" s="22">
        <v>38597</v>
      </c>
      <c r="M2" s="22">
        <v>38604</v>
      </c>
      <c r="N2" s="23"/>
      <c r="O2" s="24"/>
    </row>
    <row r="3" spans="1:15" ht="43.5" customHeight="1">
      <c r="A3" s="26" t="s">
        <v>37</v>
      </c>
      <c r="B3" s="27" t="s">
        <v>17</v>
      </c>
      <c r="C3" s="28" t="s">
        <v>14</v>
      </c>
      <c r="D3" s="7" t="s">
        <v>16</v>
      </c>
      <c r="E3" s="7" t="s">
        <v>15</v>
      </c>
      <c r="F3" s="7" t="s">
        <v>19</v>
      </c>
      <c r="G3" s="7" t="s">
        <v>33</v>
      </c>
      <c r="H3" s="7" t="s">
        <v>34</v>
      </c>
      <c r="I3" s="7" t="s">
        <v>35</v>
      </c>
      <c r="J3" s="7" t="s">
        <v>18</v>
      </c>
      <c r="K3" s="7" t="s">
        <v>13</v>
      </c>
      <c r="L3" s="7" t="s">
        <v>17</v>
      </c>
      <c r="M3" s="7" t="s">
        <v>14</v>
      </c>
      <c r="N3" s="23"/>
      <c r="O3" s="24"/>
    </row>
    <row r="4" spans="1:15" ht="43.5" customHeight="1">
      <c r="A4" s="26" t="s">
        <v>11</v>
      </c>
      <c r="B4" s="27" t="s">
        <v>14</v>
      </c>
      <c r="C4" s="28" t="s">
        <v>16</v>
      </c>
      <c r="D4" s="7" t="s">
        <v>15</v>
      </c>
      <c r="E4" s="7" t="s">
        <v>19</v>
      </c>
      <c r="F4" s="7" t="s">
        <v>33</v>
      </c>
      <c r="G4" s="7" t="s">
        <v>34</v>
      </c>
      <c r="H4" s="7" t="s">
        <v>35</v>
      </c>
      <c r="I4" s="7" t="s">
        <v>18</v>
      </c>
      <c r="J4" s="7" t="s">
        <v>13</v>
      </c>
      <c r="K4" s="7" t="s">
        <v>17</v>
      </c>
      <c r="L4" s="7" t="s">
        <v>14</v>
      </c>
      <c r="M4" s="7" t="s">
        <v>16</v>
      </c>
      <c r="N4" s="23"/>
      <c r="O4" s="24"/>
    </row>
    <row r="5" spans="1:15" ht="43.5" customHeight="1">
      <c r="A5" s="26" t="s">
        <v>39</v>
      </c>
      <c r="B5" s="27" t="s">
        <v>16</v>
      </c>
      <c r="C5" s="28" t="s">
        <v>15</v>
      </c>
      <c r="D5" s="7" t="s">
        <v>19</v>
      </c>
      <c r="E5" s="7" t="s">
        <v>33</v>
      </c>
      <c r="F5" s="7" t="s">
        <v>34</v>
      </c>
      <c r="G5" s="7" t="s">
        <v>35</v>
      </c>
      <c r="H5" s="7" t="s">
        <v>18</v>
      </c>
      <c r="I5" s="7" t="s">
        <v>13</v>
      </c>
      <c r="J5" s="7" t="s">
        <v>17</v>
      </c>
      <c r="K5" s="7" t="s">
        <v>14</v>
      </c>
      <c r="L5" s="7" t="s">
        <v>16</v>
      </c>
      <c r="M5" s="7" t="s">
        <v>15</v>
      </c>
      <c r="N5" s="23"/>
      <c r="O5" s="24"/>
    </row>
    <row r="6" spans="1:15" ht="43.5" customHeight="1">
      <c r="A6" s="26" t="s">
        <v>36</v>
      </c>
      <c r="B6" s="27" t="s">
        <v>15</v>
      </c>
      <c r="C6" s="28" t="s">
        <v>19</v>
      </c>
      <c r="D6" s="7" t="s">
        <v>33</v>
      </c>
      <c r="E6" s="7" t="s">
        <v>34</v>
      </c>
      <c r="F6" s="7" t="s">
        <v>35</v>
      </c>
      <c r="G6" s="7" t="s">
        <v>18</v>
      </c>
      <c r="H6" s="7" t="s">
        <v>13</v>
      </c>
      <c r="I6" s="7" t="s">
        <v>17</v>
      </c>
      <c r="J6" s="7" t="s">
        <v>14</v>
      </c>
      <c r="K6" s="7" t="s">
        <v>16</v>
      </c>
      <c r="L6" s="7" t="s">
        <v>15</v>
      </c>
      <c r="M6" s="7" t="s">
        <v>19</v>
      </c>
      <c r="N6" s="23"/>
      <c r="O6" s="24"/>
    </row>
    <row r="7" spans="1:15" ht="43.5" customHeight="1">
      <c r="A7" s="26" t="s">
        <v>44</v>
      </c>
      <c r="B7" s="27" t="s">
        <v>19</v>
      </c>
      <c r="C7" s="28" t="s">
        <v>33</v>
      </c>
      <c r="D7" s="7" t="s">
        <v>34</v>
      </c>
      <c r="E7" s="7" t="s">
        <v>35</v>
      </c>
      <c r="F7" s="7" t="s">
        <v>18</v>
      </c>
      <c r="G7" s="7" t="s">
        <v>13</v>
      </c>
      <c r="H7" s="7" t="s">
        <v>17</v>
      </c>
      <c r="I7" s="7" t="s">
        <v>14</v>
      </c>
      <c r="J7" s="7" t="s">
        <v>16</v>
      </c>
      <c r="K7" s="7" t="s">
        <v>15</v>
      </c>
      <c r="L7" s="7" t="s">
        <v>19</v>
      </c>
      <c r="M7" s="7" t="s">
        <v>33</v>
      </c>
      <c r="N7" s="23"/>
      <c r="O7" s="24"/>
    </row>
    <row r="8" spans="1:15" ht="43.5" customHeight="1">
      <c r="A8" s="26" t="s">
        <v>45</v>
      </c>
      <c r="B8" s="27" t="s">
        <v>33</v>
      </c>
      <c r="C8" s="28" t="s">
        <v>34</v>
      </c>
      <c r="D8" s="7" t="s">
        <v>35</v>
      </c>
      <c r="E8" s="7" t="s">
        <v>18</v>
      </c>
      <c r="F8" s="7" t="s">
        <v>13</v>
      </c>
      <c r="G8" s="7" t="s">
        <v>17</v>
      </c>
      <c r="H8" s="7" t="s">
        <v>14</v>
      </c>
      <c r="I8" s="7" t="s">
        <v>16</v>
      </c>
      <c r="J8" s="7" t="s">
        <v>15</v>
      </c>
      <c r="K8" s="7" t="s">
        <v>19</v>
      </c>
      <c r="L8" s="7" t="s">
        <v>33</v>
      </c>
      <c r="M8" s="7" t="s">
        <v>34</v>
      </c>
      <c r="N8" s="23"/>
      <c r="O8" s="24"/>
    </row>
    <row r="9" spans="1:15" s="34" customFormat="1" ht="43.5" customHeight="1">
      <c r="A9" s="29" t="s">
        <v>40</v>
      </c>
      <c r="B9" s="30" t="s">
        <v>34</v>
      </c>
      <c r="C9" s="31" t="s">
        <v>35</v>
      </c>
      <c r="D9" s="31" t="s">
        <v>18</v>
      </c>
      <c r="E9" s="31" t="s">
        <v>13</v>
      </c>
      <c r="F9" s="31" t="s">
        <v>17</v>
      </c>
      <c r="G9" s="31" t="s">
        <v>14</v>
      </c>
      <c r="H9" s="31" t="s">
        <v>16</v>
      </c>
      <c r="I9" s="31" t="s">
        <v>15</v>
      </c>
      <c r="J9" s="31" t="s">
        <v>19</v>
      </c>
      <c r="K9" s="31" t="s">
        <v>33</v>
      </c>
      <c r="L9" s="31" t="s">
        <v>34</v>
      </c>
      <c r="M9" s="31" t="s">
        <v>35</v>
      </c>
      <c r="N9" s="32"/>
      <c r="O9" s="33"/>
    </row>
    <row r="10" spans="1:15" ht="43.5" customHeight="1">
      <c r="A10" s="26" t="s">
        <v>9</v>
      </c>
      <c r="B10" s="27" t="s">
        <v>35</v>
      </c>
      <c r="C10" s="28" t="s">
        <v>18</v>
      </c>
      <c r="D10" s="7" t="s">
        <v>13</v>
      </c>
      <c r="E10" s="7" t="s">
        <v>17</v>
      </c>
      <c r="F10" s="7" t="s">
        <v>14</v>
      </c>
      <c r="G10" s="7" t="s">
        <v>16</v>
      </c>
      <c r="H10" s="7" t="s">
        <v>15</v>
      </c>
      <c r="I10" s="7" t="s">
        <v>19</v>
      </c>
      <c r="J10" s="7" t="s">
        <v>33</v>
      </c>
      <c r="K10" s="7" t="s">
        <v>34</v>
      </c>
      <c r="L10" s="7" t="s">
        <v>35</v>
      </c>
      <c r="M10" s="7" t="s">
        <v>18</v>
      </c>
      <c r="N10" s="23"/>
      <c r="O10" s="24"/>
    </row>
    <row r="11" spans="1:15" ht="43.5" customHeight="1">
      <c r="A11" s="26" t="s">
        <v>41</v>
      </c>
      <c r="B11" s="27" t="s">
        <v>18</v>
      </c>
      <c r="C11" s="28" t="s">
        <v>13</v>
      </c>
      <c r="D11" s="7" t="s">
        <v>17</v>
      </c>
      <c r="E11" s="7" t="s">
        <v>14</v>
      </c>
      <c r="F11" s="7" t="s">
        <v>16</v>
      </c>
      <c r="G11" s="7" t="s">
        <v>15</v>
      </c>
      <c r="H11" s="7" t="s">
        <v>19</v>
      </c>
      <c r="I11" s="7" t="s">
        <v>33</v>
      </c>
      <c r="J11" s="7" t="s">
        <v>34</v>
      </c>
      <c r="K11" s="7" t="s">
        <v>35</v>
      </c>
      <c r="L11" s="7" t="s">
        <v>18</v>
      </c>
      <c r="M11" s="7" t="s">
        <v>13</v>
      </c>
      <c r="N11" s="23"/>
      <c r="O11" s="24"/>
    </row>
    <row r="12" spans="1:15" ht="43.5" customHeight="1" thickBot="1">
      <c r="A12" s="35" t="s">
        <v>38</v>
      </c>
      <c r="B12" s="36" t="s">
        <v>13</v>
      </c>
      <c r="C12" s="37" t="s">
        <v>17</v>
      </c>
      <c r="D12" s="8" t="s">
        <v>14</v>
      </c>
      <c r="E12" s="8" t="s">
        <v>16</v>
      </c>
      <c r="F12" s="8" t="s">
        <v>15</v>
      </c>
      <c r="G12" s="8" t="s">
        <v>19</v>
      </c>
      <c r="H12" s="8" t="s">
        <v>33</v>
      </c>
      <c r="I12" s="8" t="s">
        <v>34</v>
      </c>
      <c r="J12" s="8" t="s">
        <v>35</v>
      </c>
      <c r="K12" s="8" t="s">
        <v>18</v>
      </c>
      <c r="L12" s="8" t="s">
        <v>13</v>
      </c>
      <c r="M12" s="8" t="s">
        <v>17</v>
      </c>
      <c r="N12" s="38"/>
      <c r="O12" s="39"/>
    </row>
  </sheetData>
  <printOptions horizontalCentered="1" verticalCentered="1"/>
  <pageMargins left="0.2362204724409449" right="0.49" top="0.87" bottom="0.1968503937007874" header="0.1968503937007874" footer="0.11811023622047245"/>
  <pageSetup fitToHeight="1" fitToWidth="1" horizontalDpi="300" verticalDpi="300" orientation="landscape" paperSize="9" scale="65" r:id="rId1"/>
  <headerFooter alignWithMargins="0">
    <oddHeader>&amp;C&amp;"Arial,Bold Italic"&amp;36OOD and Boat Rotation Sequence</oddHeader>
  </headerFooter>
</worksheet>
</file>

<file path=xl/worksheets/sheet2.xml><?xml version="1.0" encoding="utf-8"?>
<worksheet xmlns="http://schemas.openxmlformats.org/spreadsheetml/2006/main" xmlns:r="http://schemas.openxmlformats.org/officeDocument/2006/relationships">
  <dimension ref="A1:M22"/>
  <sheetViews>
    <sheetView zoomScale="75" zoomScaleNormal="75" workbookViewId="0" topLeftCell="A1">
      <selection activeCell="A1" sqref="A1:B1"/>
    </sheetView>
  </sheetViews>
  <sheetFormatPr defaultColWidth="9.140625" defaultRowHeight="12.75"/>
  <cols>
    <col min="1" max="1" width="25.140625" style="50" customWidth="1"/>
    <col min="2" max="7" width="10.57421875" style="50" customWidth="1"/>
    <col min="8" max="8" width="2.421875" style="50" customWidth="1"/>
    <col min="9" max="9" width="10.7109375" style="50" customWidth="1"/>
    <col min="10" max="10" width="2.140625" style="50" customWidth="1"/>
    <col min="11" max="11" width="10.7109375" style="50" customWidth="1"/>
    <col min="12" max="12" width="2.421875" style="50" customWidth="1"/>
    <col min="13" max="13" width="10.57421875" style="50" customWidth="1"/>
    <col min="14" max="16384" width="9.140625" style="50" customWidth="1"/>
  </cols>
  <sheetData>
    <row r="1" spans="1:13" ht="15.75" customHeight="1">
      <c r="A1" s="193" t="s">
        <v>0</v>
      </c>
      <c r="B1" s="193"/>
      <c r="C1" s="195" t="s">
        <v>1</v>
      </c>
      <c r="D1" s="196"/>
      <c r="E1" s="188" t="s">
        <v>2</v>
      </c>
      <c r="F1" s="179"/>
      <c r="G1" s="180"/>
      <c r="H1" s="180"/>
      <c r="I1" s="180"/>
      <c r="J1" s="180"/>
      <c r="K1" s="180"/>
      <c r="L1" s="180"/>
      <c r="M1" s="181"/>
    </row>
    <row r="2" spans="1:13" ht="15.75" customHeight="1">
      <c r="A2" s="194" t="s">
        <v>186</v>
      </c>
      <c r="B2" s="194"/>
      <c r="C2" s="197">
        <v>38611</v>
      </c>
      <c r="D2" s="198"/>
      <c r="E2" s="189"/>
      <c r="F2" s="182"/>
      <c r="G2" s="183"/>
      <c r="H2" s="183"/>
      <c r="I2" s="183"/>
      <c r="J2" s="183"/>
      <c r="K2" s="183"/>
      <c r="L2" s="183"/>
      <c r="M2" s="184"/>
    </row>
    <row r="3" spans="1:13" ht="15.75" customHeight="1">
      <c r="A3" s="194"/>
      <c r="B3" s="194"/>
      <c r="C3" s="199"/>
      <c r="D3" s="198"/>
      <c r="E3" s="189"/>
      <c r="F3" s="182"/>
      <c r="G3" s="183"/>
      <c r="H3" s="183"/>
      <c r="I3" s="183"/>
      <c r="J3" s="183"/>
      <c r="K3" s="183"/>
      <c r="L3" s="183"/>
      <c r="M3" s="184"/>
    </row>
    <row r="4" spans="1:13" ht="15.75" customHeight="1">
      <c r="A4" s="194"/>
      <c r="B4" s="194"/>
      <c r="C4" s="200"/>
      <c r="D4" s="170"/>
      <c r="E4" s="190"/>
      <c r="F4" s="185"/>
      <c r="G4" s="186"/>
      <c r="H4" s="186"/>
      <c r="I4" s="186"/>
      <c r="J4" s="186"/>
      <c r="K4" s="186"/>
      <c r="L4" s="186"/>
      <c r="M4" s="187"/>
    </row>
    <row r="5" spans="1:13" ht="9.75" customHeight="1">
      <c r="A5" s="49"/>
      <c r="B5" s="46"/>
      <c r="C5" s="46"/>
      <c r="D5" s="46"/>
      <c r="E5" s="46"/>
      <c r="F5" s="46"/>
      <c r="G5" s="46"/>
      <c r="H5" s="45"/>
      <c r="I5" s="46"/>
      <c r="J5" s="46"/>
      <c r="K5" s="46"/>
      <c r="L5" s="46"/>
      <c r="M5" s="51"/>
    </row>
    <row r="6" spans="1:13" ht="27" customHeight="1">
      <c r="A6" s="191" t="s">
        <v>6</v>
      </c>
      <c r="B6" s="114" t="s">
        <v>0</v>
      </c>
      <c r="C6" s="115"/>
      <c r="D6" s="115"/>
      <c r="E6" s="115"/>
      <c r="F6" s="115"/>
      <c r="G6" s="116"/>
      <c r="H6" s="117"/>
      <c r="I6" s="118"/>
      <c r="J6" s="118"/>
      <c r="K6" s="118"/>
      <c r="L6" s="118"/>
      <c r="M6" s="119"/>
    </row>
    <row r="7" spans="1:13" ht="35.25" customHeight="1">
      <c r="A7" s="192"/>
      <c r="B7" s="116">
        <v>1</v>
      </c>
      <c r="C7" s="120">
        <v>2</v>
      </c>
      <c r="D7" s="120">
        <v>3</v>
      </c>
      <c r="E7" s="120">
        <v>4</v>
      </c>
      <c r="F7" s="120">
        <v>5</v>
      </c>
      <c r="G7" s="120">
        <v>6</v>
      </c>
      <c r="H7" s="118"/>
      <c r="I7" s="120" t="s">
        <v>138</v>
      </c>
      <c r="J7" s="118"/>
      <c r="K7" s="120" t="s">
        <v>8</v>
      </c>
      <c r="L7" s="118"/>
      <c r="M7" s="120" t="s">
        <v>7</v>
      </c>
    </row>
    <row r="8" spans="1:13" ht="30" customHeight="1">
      <c r="A8" s="121" t="s">
        <v>39</v>
      </c>
      <c r="B8" s="40">
        <v>5</v>
      </c>
      <c r="C8" s="40">
        <v>5</v>
      </c>
      <c r="D8" s="122">
        <v>1</v>
      </c>
      <c r="E8" s="40">
        <v>1</v>
      </c>
      <c r="F8" s="40">
        <v>5</v>
      </c>
      <c r="G8" s="40">
        <v>2</v>
      </c>
      <c r="H8" s="41"/>
      <c r="I8" s="10"/>
      <c r="J8" s="41"/>
      <c r="K8" s="55">
        <f aca="true" t="shared" si="0" ref="K8:K15">SUM(B8:I8)</f>
        <v>19</v>
      </c>
      <c r="L8" s="1"/>
      <c r="M8" s="40">
        <f>RANK(K8,$K$8:$K$15,1)</f>
        <v>1</v>
      </c>
    </row>
    <row r="9" spans="1:13" ht="30" customHeight="1">
      <c r="A9" s="121" t="s">
        <v>94</v>
      </c>
      <c r="B9" s="56">
        <v>1</v>
      </c>
      <c r="C9" s="56">
        <v>1</v>
      </c>
      <c r="D9" s="221">
        <v>8</v>
      </c>
      <c r="E9" s="40">
        <v>3</v>
      </c>
      <c r="F9" s="40">
        <v>3</v>
      </c>
      <c r="G9" s="40">
        <v>6</v>
      </c>
      <c r="H9" s="41"/>
      <c r="I9" s="10"/>
      <c r="J9" s="41"/>
      <c r="K9" s="55">
        <f t="shared" si="0"/>
        <v>22</v>
      </c>
      <c r="L9" s="1"/>
      <c r="M9" s="40">
        <f>RANK(K9,$K$8:$K$15,1)</f>
        <v>2</v>
      </c>
    </row>
    <row r="10" spans="1:13" ht="30" customHeight="1">
      <c r="A10" s="121" t="s">
        <v>36</v>
      </c>
      <c r="B10" s="40">
        <v>2</v>
      </c>
      <c r="C10" s="40">
        <v>2</v>
      </c>
      <c r="D10" s="67">
        <v>8</v>
      </c>
      <c r="E10" s="40">
        <v>2</v>
      </c>
      <c r="F10" s="40">
        <v>2</v>
      </c>
      <c r="G10" s="40">
        <v>4</v>
      </c>
      <c r="H10" s="41"/>
      <c r="I10" s="10">
        <v>2</v>
      </c>
      <c r="J10" s="41"/>
      <c r="K10" s="55">
        <f t="shared" si="0"/>
        <v>22</v>
      </c>
      <c r="L10" s="1"/>
      <c r="M10" s="40">
        <v>3</v>
      </c>
    </row>
    <row r="11" spans="1:13" ht="30" customHeight="1">
      <c r="A11" s="121" t="s">
        <v>38</v>
      </c>
      <c r="B11" s="40">
        <v>4</v>
      </c>
      <c r="C11" s="40">
        <v>4</v>
      </c>
      <c r="D11" s="40">
        <v>2</v>
      </c>
      <c r="E11" s="40">
        <v>4</v>
      </c>
      <c r="F11" s="40">
        <v>4</v>
      </c>
      <c r="G11" s="40">
        <v>5</v>
      </c>
      <c r="H11" s="41"/>
      <c r="I11" s="10"/>
      <c r="J11" s="41"/>
      <c r="K11" s="55">
        <f t="shared" si="0"/>
        <v>23</v>
      </c>
      <c r="L11" s="1"/>
      <c r="M11" s="40">
        <f>RANK(K11,$K$8:$K$15,1)</f>
        <v>4</v>
      </c>
    </row>
    <row r="12" spans="1:13" ht="30" customHeight="1">
      <c r="A12" s="121" t="s">
        <v>9</v>
      </c>
      <c r="B12" s="40">
        <v>6</v>
      </c>
      <c r="C12" s="40">
        <v>6</v>
      </c>
      <c r="D12" s="67">
        <v>8</v>
      </c>
      <c r="E12" s="40">
        <v>7</v>
      </c>
      <c r="F12" s="40">
        <v>1</v>
      </c>
      <c r="G12" s="40">
        <v>1</v>
      </c>
      <c r="H12" s="65"/>
      <c r="I12" s="10"/>
      <c r="J12" s="65"/>
      <c r="K12" s="55">
        <f t="shared" si="0"/>
        <v>29</v>
      </c>
      <c r="L12" s="62"/>
      <c r="M12" s="40">
        <f>RANK(K12,$K$8:$K$15,1)</f>
        <v>5</v>
      </c>
    </row>
    <row r="13" spans="1:13" ht="30" customHeight="1">
      <c r="A13" s="121" t="s">
        <v>10</v>
      </c>
      <c r="B13" s="40">
        <v>3</v>
      </c>
      <c r="C13" s="40">
        <v>3</v>
      </c>
      <c r="D13" s="40">
        <v>5</v>
      </c>
      <c r="E13" s="40">
        <v>6</v>
      </c>
      <c r="F13" s="40">
        <v>6</v>
      </c>
      <c r="G13" s="40">
        <v>7</v>
      </c>
      <c r="H13" s="41"/>
      <c r="I13" s="10"/>
      <c r="J13" s="41"/>
      <c r="K13" s="55">
        <f t="shared" si="0"/>
        <v>30</v>
      </c>
      <c r="L13" s="1"/>
      <c r="M13" s="40">
        <f>RANK(K13,$K$8:$K$15,1)</f>
        <v>6</v>
      </c>
    </row>
    <row r="14" spans="1:13" ht="30" customHeight="1">
      <c r="A14" s="121" t="s">
        <v>12</v>
      </c>
      <c r="B14" s="40">
        <v>7</v>
      </c>
      <c r="C14" s="40">
        <v>7</v>
      </c>
      <c r="D14" s="40">
        <v>3</v>
      </c>
      <c r="E14" s="40">
        <v>6</v>
      </c>
      <c r="F14" s="67">
        <v>8</v>
      </c>
      <c r="G14" s="40">
        <v>3</v>
      </c>
      <c r="H14" s="57"/>
      <c r="I14" s="58">
        <v>3</v>
      </c>
      <c r="J14" s="59"/>
      <c r="K14" s="55">
        <f t="shared" si="0"/>
        <v>37</v>
      </c>
      <c r="L14" s="9"/>
      <c r="M14" s="40">
        <f>RANK(K14,$K$8:$K$15,1)</f>
        <v>7</v>
      </c>
    </row>
    <row r="15" spans="1:13" ht="30" customHeight="1">
      <c r="A15" s="44" t="s">
        <v>44</v>
      </c>
      <c r="B15" s="68">
        <v>9</v>
      </c>
      <c r="C15" s="68">
        <v>9</v>
      </c>
      <c r="D15" s="68">
        <v>9</v>
      </c>
      <c r="E15" s="68">
        <v>9</v>
      </c>
      <c r="F15" s="68">
        <v>9</v>
      </c>
      <c r="G15" s="68">
        <v>9</v>
      </c>
      <c r="H15" s="61"/>
      <c r="I15" s="10"/>
      <c r="J15" s="61"/>
      <c r="K15" s="55">
        <f t="shared" si="0"/>
        <v>54</v>
      </c>
      <c r="L15" s="9"/>
      <c r="M15" s="40">
        <f>RANK(K15,$K$8:$K$15,1)</f>
        <v>8</v>
      </c>
    </row>
    <row r="16" spans="1:13" ht="27" customHeight="1">
      <c r="A16" s="77" t="s">
        <v>102</v>
      </c>
      <c r="C16" s="78"/>
      <c r="D16" s="78"/>
      <c r="E16" s="78"/>
      <c r="F16" s="78"/>
      <c r="G16" s="78"/>
      <c r="H16" s="78"/>
      <c r="I16" s="78"/>
      <c r="J16" s="78"/>
      <c r="K16" s="78"/>
      <c r="L16" s="78"/>
      <c r="M16" s="78"/>
    </row>
    <row r="17" spans="2:11" ht="27" customHeight="1">
      <c r="B17" s="123" t="s">
        <v>95</v>
      </c>
      <c r="C17" s="66" t="s">
        <v>96</v>
      </c>
      <c r="D17" s="67" t="s">
        <v>97</v>
      </c>
      <c r="E17" s="68" t="s">
        <v>98</v>
      </c>
      <c r="F17" s="69"/>
      <c r="G17" s="156" t="s">
        <v>163</v>
      </c>
      <c r="J17" s="69"/>
      <c r="K17" s="69"/>
    </row>
    <row r="18" spans="3:11" ht="27" customHeight="1">
      <c r="C18" s="69"/>
      <c r="D18" s="70"/>
      <c r="E18" s="69"/>
      <c r="F18" s="69"/>
      <c r="I18" s="70"/>
      <c r="J18" s="69"/>
      <c r="K18" s="69"/>
    </row>
    <row r="19" spans="3:11" ht="27" customHeight="1">
      <c r="C19" s="69"/>
      <c r="D19" s="70"/>
      <c r="E19" s="69"/>
      <c r="F19" s="69"/>
      <c r="I19" s="70"/>
      <c r="J19" s="69"/>
      <c r="K19" s="69"/>
    </row>
    <row r="20" spans="3:11" ht="27" customHeight="1">
      <c r="C20" s="69"/>
      <c r="D20" s="70"/>
      <c r="E20" s="69"/>
      <c r="F20" s="69"/>
      <c r="I20" s="70"/>
      <c r="J20" s="69"/>
      <c r="K20" s="69"/>
    </row>
    <row r="21" spans="2:11" ht="15">
      <c r="B21" s="70"/>
      <c r="C21" s="69"/>
      <c r="D21" s="70"/>
      <c r="E21" s="69"/>
      <c r="F21" s="69"/>
      <c r="I21" s="70"/>
      <c r="J21" s="69"/>
      <c r="K21" s="69"/>
    </row>
    <row r="22" spans="2:11" ht="15">
      <c r="B22" s="70"/>
      <c r="C22" s="69"/>
      <c r="D22" s="70"/>
      <c r="E22" s="69"/>
      <c r="F22" s="69"/>
      <c r="I22" s="70"/>
      <c r="J22" s="69"/>
      <c r="K22" s="69"/>
    </row>
  </sheetData>
  <sheetProtection/>
  <protectedRanges>
    <protectedRange sqref="A8:A15" name="Range 1_1_1"/>
    <protectedRange sqref="B7:C7 C1:C3 E7" name="Range7_1_1"/>
    <protectedRange sqref="F7 L5:L6" name="Range7_1_2"/>
    <protectedRange sqref="L1:L4" name="Range7_1_2_1"/>
  </protectedRanges>
  <mergeCells count="7">
    <mergeCell ref="F1:M4"/>
    <mergeCell ref="E1:E4"/>
    <mergeCell ref="A6:A7"/>
    <mergeCell ref="A1:B1"/>
    <mergeCell ref="A2:B4"/>
    <mergeCell ref="C1:D1"/>
    <mergeCell ref="C2:D4"/>
  </mergeCells>
  <conditionalFormatting sqref="M8:M15 B8:G15">
    <cfRule type="cellIs" priority="1" dxfId="0" operator="equal" stopIfTrue="1">
      <formula>1</formula>
    </cfRule>
  </conditionalFormatting>
  <printOptions horizontalCentered="1" verticalCentered="1"/>
  <pageMargins left="0.2755905511811024" right="0.4724409448818898" top="0.87" bottom="0.33" header="0.2362204724409449" footer="0.22"/>
  <pageSetup horizontalDpi="300" verticalDpi="300" orientation="landscape" paperSize="9" r:id="rId2"/>
  <headerFooter alignWithMargins="0">
    <oddHeader>&amp;C&amp;"Arial,Bold Italic"&amp;28Scratch  Results</oddHeader>
  </headerFooter>
  <drawing r:id="rId1"/>
</worksheet>
</file>

<file path=xl/worksheets/sheet3.xml><?xml version="1.0" encoding="utf-8"?>
<worksheet xmlns="http://schemas.openxmlformats.org/spreadsheetml/2006/main" xmlns:r="http://schemas.openxmlformats.org/officeDocument/2006/relationships">
  <dimension ref="A1:M22"/>
  <sheetViews>
    <sheetView zoomScale="75" zoomScaleNormal="75" workbookViewId="0" topLeftCell="A1">
      <selection activeCell="K19" sqref="K19"/>
    </sheetView>
  </sheetViews>
  <sheetFormatPr defaultColWidth="9.140625" defaultRowHeight="12.75"/>
  <cols>
    <col min="1" max="1" width="25.140625" style="50" customWidth="1"/>
    <col min="2" max="7" width="10.57421875" style="50" customWidth="1"/>
    <col min="8" max="8" width="2.421875" style="50" customWidth="1"/>
    <col min="9" max="9" width="10.7109375" style="50" customWidth="1"/>
    <col min="10" max="10" width="2.140625" style="50" customWidth="1"/>
    <col min="11" max="11" width="10.7109375" style="50" customWidth="1"/>
    <col min="12" max="12" width="2.421875" style="50" customWidth="1"/>
    <col min="13" max="13" width="10.57421875" style="50" customWidth="1"/>
    <col min="14" max="16384" width="9.140625" style="50" customWidth="1"/>
  </cols>
  <sheetData>
    <row r="1" spans="1:13" ht="15.75" customHeight="1">
      <c r="A1" s="193" t="s">
        <v>0</v>
      </c>
      <c r="B1" s="193"/>
      <c r="C1" s="195" t="s">
        <v>1</v>
      </c>
      <c r="D1" s="196"/>
      <c r="E1" s="188" t="s">
        <v>2</v>
      </c>
      <c r="F1" s="179"/>
      <c r="G1" s="180"/>
      <c r="H1" s="180"/>
      <c r="I1" s="180"/>
      <c r="J1" s="180"/>
      <c r="K1" s="180"/>
      <c r="L1" s="180"/>
      <c r="M1" s="181"/>
    </row>
    <row r="2" spans="1:13" ht="15.75" customHeight="1">
      <c r="A2" s="194" t="s">
        <v>182</v>
      </c>
      <c r="B2" s="194"/>
      <c r="C2" s="197">
        <v>38589</v>
      </c>
      <c r="D2" s="198"/>
      <c r="E2" s="189"/>
      <c r="F2" s="182"/>
      <c r="G2" s="183"/>
      <c r="H2" s="183"/>
      <c r="I2" s="183"/>
      <c r="J2" s="183"/>
      <c r="K2" s="183"/>
      <c r="L2" s="183"/>
      <c r="M2" s="184"/>
    </row>
    <row r="3" spans="1:13" ht="15.75" customHeight="1">
      <c r="A3" s="194"/>
      <c r="B3" s="194"/>
      <c r="C3" s="199"/>
      <c r="D3" s="198"/>
      <c r="E3" s="189"/>
      <c r="F3" s="182"/>
      <c r="G3" s="183"/>
      <c r="H3" s="183"/>
      <c r="I3" s="183"/>
      <c r="J3" s="183"/>
      <c r="K3" s="183"/>
      <c r="L3" s="183"/>
      <c r="M3" s="184"/>
    </row>
    <row r="4" spans="1:13" ht="15.75" customHeight="1">
      <c r="A4" s="194"/>
      <c r="B4" s="194"/>
      <c r="C4" s="200"/>
      <c r="D4" s="170"/>
      <c r="E4" s="190"/>
      <c r="F4" s="185"/>
      <c r="G4" s="186"/>
      <c r="H4" s="186"/>
      <c r="I4" s="186"/>
      <c r="J4" s="186"/>
      <c r="K4" s="186"/>
      <c r="L4" s="186"/>
      <c r="M4" s="187"/>
    </row>
    <row r="5" spans="1:13" ht="9.75" customHeight="1">
      <c r="A5" s="49"/>
      <c r="B5" s="46"/>
      <c r="C5" s="46"/>
      <c r="D5" s="46"/>
      <c r="E5" s="46"/>
      <c r="F5" s="46"/>
      <c r="G5" s="46"/>
      <c r="H5" s="45"/>
      <c r="I5" s="46"/>
      <c r="J5" s="46"/>
      <c r="K5" s="46"/>
      <c r="L5" s="46"/>
      <c r="M5" s="51"/>
    </row>
    <row r="6" spans="1:13" ht="27" customHeight="1">
      <c r="A6" s="191" t="s">
        <v>6</v>
      </c>
      <c r="B6" s="114" t="s">
        <v>0</v>
      </c>
      <c r="C6" s="115"/>
      <c r="D6" s="115"/>
      <c r="E6" s="115"/>
      <c r="F6" s="115"/>
      <c r="G6" s="116"/>
      <c r="H6" s="117"/>
      <c r="I6" s="118"/>
      <c r="J6" s="118"/>
      <c r="K6" s="118"/>
      <c r="L6" s="118"/>
      <c r="M6" s="119"/>
    </row>
    <row r="7" spans="1:13" ht="35.25" customHeight="1">
      <c r="A7" s="192"/>
      <c r="B7" s="116">
        <v>1</v>
      </c>
      <c r="C7" s="120">
        <v>2</v>
      </c>
      <c r="D7" s="120">
        <v>3</v>
      </c>
      <c r="E7" s="120">
        <v>4</v>
      </c>
      <c r="F7" s="120">
        <v>5</v>
      </c>
      <c r="G7" s="120">
        <v>6</v>
      </c>
      <c r="H7" s="118"/>
      <c r="I7" s="120" t="s">
        <v>138</v>
      </c>
      <c r="J7" s="118"/>
      <c r="K7" s="120" t="s">
        <v>8</v>
      </c>
      <c r="L7" s="118"/>
      <c r="M7" s="120" t="s">
        <v>7</v>
      </c>
    </row>
    <row r="8" spans="1:13" ht="30" customHeight="1">
      <c r="A8" s="121" t="s">
        <v>10</v>
      </c>
      <c r="B8" s="40">
        <v>1</v>
      </c>
      <c r="C8" s="40">
        <v>1</v>
      </c>
      <c r="D8" s="122">
        <v>4</v>
      </c>
      <c r="E8" s="40">
        <v>2</v>
      </c>
      <c r="F8" s="40">
        <v>2</v>
      </c>
      <c r="G8" s="40">
        <v>2</v>
      </c>
      <c r="H8" s="41"/>
      <c r="I8" s="10"/>
      <c r="J8" s="41"/>
      <c r="K8" s="55">
        <f aca="true" t="shared" si="0" ref="K8:K15">SUM(B8:I8)</f>
        <v>12</v>
      </c>
      <c r="L8" s="1"/>
      <c r="M8" s="40">
        <f aca="true" t="shared" si="1" ref="M8:M15">RANK(K8,$K$8:$K$15,1)</f>
        <v>1</v>
      </c>
    </row>
    <row r="9" spans="1:13" ht="30" customHeight="1">
      <c r="A9" s="121" t="s">
        <v>36</v>
      </c>
      <c r="B9" s="40">
        <v>2</v>
      </c>
      <c r="C9" s="40">
        <v>3</v>
      </c>
      <c r="D9" s="122">
        <v>1</v>
      </c>
      <c r="E9" s="40">
        <v>4</v>
      </c>
      <c r="F9" s="40">
        <v>3</v>
      </c>
      <c r="G9" s="40">
        <v>1</v>
      </c>
      <c r="H9" s="41"/>
      <c r="I9" s="10"/>
      <c r="J9" s="41"/>
      <c r="K9" s="55">
        <f t="shared" si="0"/>
        <v>14</v>
      </c>
      <c r="L9" s="1"/>
      <c r="M9" s="40">
        <f t="shared" si="1"/>
        <v>2</v>
      </c>
    </row>
    <row r="10" spans="1:13" ht="30" customHeight="1">
      <c r="A10" s="121" t="s">
        <v>39</v>
      </c>
      <c r="B10" s="40">
        <v>3</v>
      </c>
      <c r="C10" s="40">
        <v>4</v>
      </c>
      <c r="D10" s="40">
        <v>2</v>
      </c>
      <c r="E10" s="40">
        <v>1</v>
      </c>
      <c r="F10" s="40">
        <v>1</v>
      </c>
      <c r="G10" s="40">
        <v>3</v>
      </c>
      <c r="H10" s="41"/>
      <c r="I10" s="10">
        <v>3</v>
      </c>
      <c r="J10" s="41"/>
      <c r="K10" s="55">
        <f t="shared" si="0"/>
        <v>17</v>
      </c>
      <c r="L10" s="1"/>
      <c r="M10" s="40">
        <f t="shared" si="1"/>
        <v>3</v>
      </c>
    </row>
    <row r="11" spans="1:13" ht="30" customHeight="1">
      <c r="A11" s="121" t="s">
        <v>94</v>
      </c>
      <c r="B11" s="123">
        <v>8</v>
      </c>
      <c r="C11" s="40">
        <v>2</v>
      </c>
      <c r="D11" s="122">
        <v>3</v>
      </c>
      <c r="E11" s="40">
        <v>3</v>
      </c>
      <c r="F11" s="40">
        <v>4</v>
      </c>
      <c r="G11" s="40">
        <v>4</v>
      </c>
      <c r="H11" s="41"/>
      <c r="I11" s="10">
        <v>1</v>
      </c>
      <c r="J11" s="41"/>
      <c r="K11" s="55">
        <f t="shared" si="0"/>
        <v>25</v>
      </c>
      <c r="L11" s="1"/>
      <c r="M11" s="40">
        <f t="shared" si="1"/>
        <v>4</v>
      </c>
    </row>
    <row r="12" spans="1:13" ht="30" customHeight="1">
      <c r="A12" s="121" t="s">
        <v>44</v>
      </c>
      <c r="B12" s="40">
        <v>4</v>
      </c>
      <c r="C12" s="40">
        <v>5</v>
      </c>
      <c r="D12" s="122">
        <v>5</v>
      </c>
      <c r="E12" s="40">
        <v>5</v>
      </c>
      <c r="F12" s="67">
        <v>8</v>
      </c>
      <c r="G12" s="40">
        <v>5</v>
      </c>
      <c r="H12" s="41"/>
      <c r="I12" s="10"/>
      <c r="J12" s="41"/>
      <c r="K12" s="55">
        <f t="shared" si="0"/>
        <v>32</v>
      </c>
      <c r="L12" s="9"/>
      <c r="M12" s="40">
        <f t="shared" si="1"/>
        <v>5</v>
      </c>
    </row>
    <row r="13" spans="1:13" ht="30" customHeight="1">
      <c r="A13" s="121" t="s">
        <v>12</v>
      </c>
      <c r="B13" s="40">
        <v>5</v>
      </c>
      <c r="C13" s="40">
        <v>6</v>
      </c>
      <c r="D13" s="67">
        <v>8</v>
      </c>
      <c r="E13" s="67">
        <v>8</v>
      </c>
      <c r="F13" s="67">
        <v>8</v>
      </c>
      <c r="G13" s="123">
        <v>8</v>
      </c>
      <c r="H13" s="65"/>
      <c r="I13" s="10">
        <v>3</v>
      </c>
      <c r="J13" s="42"/>
      <c r="K13" s="55">
        <f t="shared" si="0"/>
        <v>46</v>
      </c>
      <c r="L13" s="1"/>
      <c r="M13" s="40">
        <f t="shared" si="1"/>
        <v>6</v>
      </c>
    </row>
    <row r="14" spans="1:13" ht="30" customHeight="1">
      <c r="A14" s="121" t="s">
        <v>38</v>
      </c>
      <c r="B14" s="68">
        <v>9</v>
      </c>
      <c r="C14" s="68">
        <v>9</v>
      </c>
      <c r="D14" s="67">
        <v>8</v>
      </c>
      <c r="E14" s="40">
        <v>6</v>
      </c>
      <c r="F14" s="68">
        <v>9</v>
      </c>
      <c r="G14" s="68">
        <v>9</v>
      </c>
      <c r="H14" s="61"/>
      <c r="I14" s="58"/>
      <c r="J14" s="61"/>
      <c r="K14" s="55">
        <f t="shared" si="0"/>
        <v>50</v>
      </c>
      <c r="L14" s="9"/>
      <c r="M14" s="40">
        <f t="shared" si="1"/>
        <v>7</v>
      </c>
    </row>
    <row r="15" spans="1:13" ht="30" customHeight="1">
      <c r="A15" s="44" t="s">
        <v>9</v>
      </c>
      <c r="B15" s="68">
        <v>9</v>
      </c>
      <c r="C15" s="68">
        <v>9</v>
      </c>
      <c r="D15" s="68">
        <v>9</v>
      </c>
      <c r="E15" s="68">
        <v>9</v>
      </c>
      <c r="F15" s="68">
        <v>9</v>
      </c>
      <c r="G15" s="68">
        <v>9</v>
      </c>
      <c r="H15" s="57"/>
      <c r="I15" s="10"/>
      <c r="J15" s="57"/>
      <c r="K15" s="55">
        <f t="shared" si="0"/>
        <v>54</v>
      </c>
      <c r="L15" s="62"/>
      <c r="M15" s="40">
        <f t="shared" si="1"/>
        <v>8</v>
      </c>
    </row>
    <row r="16" spans="1:13" ht="27" customHeight="1">
      <c r="A16" s="77" t="s">
        <v>102</v>
      </c>
      <c r="C16" s="78"/>
      <c r="D16" s="78"/>
      <c r="E16" s="78"/>
      <c r="F16" s="78"/>
      <c r="G16" s="78"/>
      <c r="H16" s="78"/>
      <c r="I16" s="78"/>
      <c r="J16" s="78"/>
      <c r="K16" s="78"/>
      <c r="L16" s="78"/>
      <c r="M16" s="78"/>
    </row>
    <row r="17" spans="2:11" ht="27" customHeight="1">
      <c r="B17" s="123" t="s">
        <v>95</v>
      </c>
      <c r="C17" s="66" t="s">
        <v>96</v>
      </c>
      <c r="D17" s="67" t="s">
        <v>97</v>
      </c>
      <c r="E17" s="68" t="s">
        <v>98</v>
      </c>
      <c r="F17" s="69"/>
      <c r="G17" s="156" t="s">
        <v>163</v>
      </c>
      <c r="J17" s="69"/>
      <c r="K17" s="69"/>
    </row>
    <row r="18" spans="3:11" ht="27" customHeight="1">
      <c r="C18" s="69"/>
      <c r="D18" s="70"/>
      <c r="E18" s="69"/>
      <c r="F18" s="69"/>
      <c r="I18" s="70"/>
      <c r="J18" s="69"/>
      <c r="K18" s="69"/>
    </row>
    <row r="19" spans="3:11" ht="27" customHeight="1">
      <c r="C19" s="69"/>
      <c r="D19" s="70"/>
      <c r="E19" s="69"/>
      <c r="F19" s="69"/>
      <c r="I19" s="70"/>
      <c r="J19" s="69"/>
      <c r="K19" s="69"/>
    </row>
    <row r="20" spans="3:11" ht="27" customHeight="1">
      <c r="C20" s="69"/>
      <c r="D20" s="70"/>
      <c r="E20" s="69"/>
      <c r="F20" s="69"/>
      <c r="I20" s="70"/>
      <c r="J20" s="69"/>
      <c r="K20" s="69"/>
    </row>
    <row r="21" spans="2:11" ht="15">
      <c r="B21" s="70"/>
      <c r="C21" s="69"/>
      <c r="D21" s="70"/>
      <c r="E21" s="69"/>
      <c r="F21" s="69"/>
      <c r="I21" s="70"/>
      <c r="J21" s="69"/>
      <c r="K21" s="69"/>
    </row>
    <row r="22" spans="2:11" ht="15">
      <c r="B22" s="70"/>
      <c r="C22" s="69"/>
      <c r="D22" s="70"/>
      <c r="E22" s="69"/>
      <c r="F22" s="69"/>
      <c r="I22" s="70"/>
      <c r="J22" s="69"/>
      <c r="K22" s="69"/>
    </row>
  </sheetData>
  <sheetProtection/>
  <protectedRanges>
    <protectedRange sqref="A8:A15" name="Range 1_1_1"/>
    <protectedRange sqref="B7:C7 C1:C3 E7" name="Range7_1_1"/>
    <protectedRange sqref="F7 L5:L6" name="Range7_1_2"/>
    <protectedRange sqref="L1:L4" name="Range7_1_2_1"/>
  </protectedRanges>
  <mergeCells count="7">
    <mergeCell ref="F1:M4"/>
    <mergeCell ref="E1:E4"/>
    <mergeCell ref="A6:A7"/>
    <mergeCell ref="A1:B1"/>
    <mergeCell ref="A2:B4"/>
    <mergeCell ref="C1:D1"/>
    <mergeCell ref="C2:D4"/>
  </mergeCells>
  <conditionalFormatting sqref="M8:M15 B8:C13 D8:E14 F8:G13">
    <cfRule type="cellIs" priority="1" dxfId="0" operator="equal" stopIfTrue="1">
      <formula>1</formula>
    </cfRule>
  </conditionalFormatting>
  <printOptions horizontalCentered="1" verticalCentered="1"/>
  <pageMargins left="0.2755905511811024" right="0.4724409448818898" top="0.87" bottom="0.33" header="0.2362204724409449" footer="0.22"/>
  <pageSetup horizontalDpi="300" verticalDpi="300" orientation="landscape" paperSize="9" r:id="rId2"/>
  <headerFooter alignWithMargins="0">
    <oddHeader>&amp;C&amp;"Arial,Bold Italic"&amp;28Scratch  Results</oddHeader>
  </headerFooter>
  <drawing r:id="rId1"/>
</worksheet>
</file>

<file path=xl/worksheets/sheet4.xml><?xml version="1.0" encoding="utf-8"?>
<worksheet xmlns="http://schemas.openxmlformats.org/spreadsheetml/2006/main" xmlns:r="http://schemas.openxmlformats.org/officeDocument/2006/relationships">
  <dimension ref="A1:M22"/>
  <sheetViews>
    <sheetView zoomScale="75" zoomScaleNormal="75" workbookViewId="0" topLeftCell="A1">
      <selection activeCell="B36" sqref="B36"/>
    </sheetView>
  </sheetViews>
  <sheetFormatPr defaultColWidth="9.140625" defaultRowHeight="12.75"/>
  <cols>
    <col min="1" max="1" width="25.140625" style="50" customWidth="1"/>
    <col min="2" max="7" width="10.57421875" style="50" customWidth="1"/>
    <col min="8" max="8" width="2.421875" style="50" customWidth="1"/>
    <col min="9" max="9" width="10.7109375" style="50" customWidth="1"/>
    <col min="10" max="10" width="2.140625" style="50" customWidth="1"/>
    <col min="11" max="11" width="10.7109375" style="50" customWidth="1"/>
    <col min="12" max="12" width="2.421875" style="50" customWidth="1"/>
    <col min="13" max="13" width="10.57421875" style="50" customWidth="1"/>
    <col min="14" max="16384" width="9.140625" style="50" customWidth="1"/>
  </cols>
  <sheetData>
    <row r="1" spans="1:13" ht="15.75" customHeight="1">
      <c r="A1" s="193" t="s">
        <v>0</v>
      </c>
      <c r="B1" s="193"/>
      <c r="C1" s="195" t="s">
        <v>1</v>
      </c>
      <c r="D1" s="196"/>
      <c r="E1" s="188" t="s">
        <v>2</v>
      </c>
      <c r="F1" s="179" t="s">
        <v>178</v>
      </c>
      <c r="G1" s="180"/>
      <c r="H1" s="180"/>
      <c r="I1" s="180"/>
      <c r="J1" s="180"/>
      <c r="K1" s="180"/>
      <c r="L1" s="180"/>
      <c r="M1" s="181"/>
    </row>
    <row r="2" spans="1:13" ht="15.75" customHeight="1">
      <c r="A2" s="194" t="s">
        <v>179</v>
      </c>
      <c r="B2" s="194"/>
      <c r="C2" s="197">
        <v>38527</v>
      </c>
      <c r="D2" s="198"/>
      <c r="E2" s="189"/>
      <c r="F2" s="182"/>
      <c r="G2" s="183"/>
      <c r="H2" s="183"/>
      <c r="I2" s="183"/>
      <c r="J2" s="183"/>
      <c r="K2" s="183"/>
      <c r="L2" s="183"/>
      <c r="M2" s="184"/>
    </row>
    <row r="3" spans="1:13" ht="15.75" customHeight="1">
      <c r="A3" s="194"/>
      <c r="B3" s="194"/>
      <c r="C3" s="199"/>
      <c r="D3" s="198"/>
      <c r="E3" s="189"/>
      <c r="F3" s="182"/>
      <c r="G3" s="183"/>
      <c r="H3" s="183"/>
      <c r="I3" s="183"/>
      <c r="J3" s="183"/>
      <c r="K3" s="183"/>
      <c r="L3" s="183"/>
      <c r="M3" s="184"/>
    </row>
    <row r="4" spans="1:13" ht="15.75" customHeight="1">
      <c r="A4" s="194"/>
      <c r="B4" s="194"/>
      <c r="C4" s="200"/>
      <c r="D4" s="170"/>
      <c r="E4" s="190"/>
      <c r="F4" s="185"/>
      <c r="G4" s="186"/>
      <c r="H4" s="186"/>
      <c r="I4" s="186"/>
      <c r="J4" s="186"/>
      <c r="K4" s="186"/>
      <c r="L4" s="186"/>
      <c r="M4" s="187"/>
    </row>
    <row r="5" spans="1:13" ht="9.75" customHeight="1">
      <c r="A5" s="49"/>
      <c r="B5" s="46"/>
      <c r="C5" s="46"/>
      <c r="D5" s="46"/>
      <c r="E5" s="46"/>
      <c r="F5" s="46"/>
      <c r="G5" s="46"/>
      <c r="H5" s="45"/>
      <c r="I5" s="46"/>
      <c r="J5" s="46"/>
      <c r="K5" s="46"/>
      <c r="L5" s="46"/>
      <c r="M5" s="51"/>
    </row>
    <row r="6" spans="1:13" ht="27" customHeight="1">
      <c r="A6" s="191" t="s">
        <v>6</v>
      </c>
      <c r="B6" s="114" t="s">
        <v>0</v>
      </c>
      <c r="C6" s="115"/>
      <c r="D6" s="115"/>
      <c r="E6" s="115"/>
      <c r="F6" s="115"/>
      <c r="G6" s="116"/>
      <c r="H6" s="117"/>
      <c r="I6" s="118"/>
      <c r="J6" s="118"/>
      <c r="K6" s="118"/>
      <c r="L6" s="118"/>
      <c r="M6" s="119"/>
    </row>
    <row r="7" spans="1:13" ht="35.25" customHeight="1">
      <c r="A7" s="192"/>
      <c r="B7" s="116">
        <v>1</v>
      </c>
      <c r="C7" s="120">
        <v>2</v>
      </c>
      <c r="D7" s="120">
        <v>3</v>
      </c>
      <c r="E7" s="120">
        <v>4</v>
      </c>
      <c r="F7" s="120">
        <v>5</v>
      </c>
      <c r="G7" s="120">
        <v>6</v>
      </c>
      <c r="H7" s="118"/>
      <c r="I7" s="120" t="s">
        <v>138</v>
      </c>
      <c r="J7" s="118"/>
      <c r="K7" s="120" t="s">
        <v>8</v>
      </c>
      <c r="L7" s="118"/>
      <c r="M7" s="120" t="s">
        <v>7</v>
      </c>
    </row>
    <row r="8" spans="1:13" ht="30" customHeight="1">
      <c r="A8" s="121" t="s">
        <v>10</v>
      </c>
      <c r="B8" s="40">
        <v>2</v>
      </c>
      <c r="C8" s="40">
        <v>2</v>
      </c>
      <c r="D8" s="122">
        <v>1</v>
      </c>
      <c r="E8" s="40">
        <v>2</v>
      </c>
      <c r="F8" s="40"/>
      <c r="G8" s="40"/>
      <c r="H8" s="41"/>
      <c r="I8" s="10"/>
      <c r="J8" s="41"/>
      <c r="K8" s="55">
        <f aca="true" t="shared" si="0" ref="K8:K15">SUM(B8:I8)</f>
        <v>7</v>
      </c>
      <c r="L8" s="1"/>
      <c r="M8" s="40">
        <f>RANK(K8,$K$8:$K$15,1)</f>
        <v>1</v>
      </c>
    </row>
    <row r="9" spans="1:13" ht="30" customHeight="1">
      <c r="A9" s="121" t="s">
        <v>94</v>
      </c>
      <c r="B9" s="56">
        <v>1</v>
      </c>
      <c r="C9" s="56">
        <v>1</v>
      </c>
      <c r="D9" s="122">
        <v>5</v>
      </c>
      <c r="E9" s="40">
        <v>4</v>
      </c>
      <c r="F9" s="40"/>
      <c r="G9" s="40"/>
      <c r="H9" s="41"/>
      <c r="I9" s="10"/>
      <c r="J9" s="41"/>
      <c r="K9" s="55">
        <f t="shared" si="0"/>
        <v>11</v>
      </c>
      <c r="L9" s="1"/>
      <c r="M9" s="40">
        <f>RANK(K9,$K$8:$K$15,1)</f>
        <v>2</v>
      </c>
    </row>
    <row r="10" spans="1:13" ht="30" customHeight="1">
      <c r="A10" s="121" t="s">
        <v>9</v>
      </c>
      <c r="B10" s="40">
        <v>4</v>
      </c>
      <c r="C10" s="40">
        <v>4</v>
      </c>
      <c r="D10" s="122">
        <v>2</v>
      </c>
      <c r="E10" s="56">
        <v>1</v>
      </c>
      <c r="F10" s="40"/>
      <c r="G10" s="40"/>
      <c r="H10" s="65"/>
      <c r="I10" s="10"/>
      <c r="J10" s="65"/>
      <c r="K10" s="55">
        <f t="shared" si="0"/>
        <v>11</v>
      </c>
      <c r="L10" s="74"/>
      <c r="M10" s="40">
        <v>3</v>
      </c>
    </row>
    <row r="11" spans="1:13" ht="30" customHeight="1">
      <c r="A11" s="121" t="s">
        <v>39</v>
      </c>
      <c r="B11" s="40">
        <v>3</v>
      </c>
      <c r="C11" s="40">
        <v>5</v>
      </c>
      <c r="D11" s="122">
        <v>4</v>
      </c>
      <c r="E11" s="40">
        <v>5</v>
      </c>
      <c r="F11" s="40"/>
      <c r="G11" s="40"/>
      <c r="H11" s="41"/>
      <c r="I11" s="10"/>
      <c r="J11" s="41"/>
      <c r="K11" s="55">
        <f t="shared" si="0"/>
        <v>17</v>
      </c>
      <c r="L11" s="1"/>
      <c r="M11" s="40">
        <f>RANK(K11,$K$8:$K$15,1)</f>
        <v>4</v>
      </c>
    </row>
    <row r="12" spans="1:13" ht="30" customHeight="1">
      <c r="A12" s="121" t="s">
        <v>36</v>
      </c>
      <c r="B12" s="40">
        <v>5</v>
      </c>
      <c r="C12" s="40">
        <v>6</v>
      </c>
      <c r="D12" s="122">
        <v>3</v>
      </c>
      <c r="E12" s="40">
        <v>3</v>
      </c>
      <c r="F12" s="40"/>
      <c r="G12" s="40"/>
      <c r="H12" s="41"/>
      <c r="I12" s="10">
        <v>1</v>
      </c>
      <c r="J12" s="41"/>
      <c r="K12" s="55">
        <f t="shared" si="0"/>
        <v>18</v>
      </c>
      <c r="L12" s="9"/>
      <c r="M12" s="40">
        <f>RANK(K12,$K$8:$K$15,1)</f>
        <v>5</v>
      </c>
    </row>
    <row r="13" spans="1:13" ht="30" customHeight="1">
      <c r="A13" s="121" t="s">
        <v>12</v>
      </c>
      <c r="B13" s="40">
        <v>6</v>
      </c>
      <c r="C13" s="40">
        <v>3</v>
      </c>
      <c r="D13" s="122">
        <v>6</v>
      </c>
      <c r="E13" s="123">
        <v>9</v>
      </c>
      <c r="F13" s="40"/>
      <c r="G13" s="40"/>
      <c r="H13" s="65"/>
      <c r="I13" s="10"/>
      <c r="J13" s="42"/>
      <c r="K13" s="55">
        <f t="shared" si="0"/>
        <v>24</v>
      </c>
      <c r="L13" s="1"/>
      <c r="M13" s="40">
        <f>RANK(K13,$K$8:$K$15,1)</f>
        <v>6</v>
      </c>
    </row>
    <row r="14" spans="1:13" ht="30" customHeight="1">
      <c r="A14" s="121" t="s">
        <v>44</v>
      </c>
      <c r="B14" s="40">
        <v>7</v>
      </c>
      <c r="C14" s="40">
        <v>7</v>
      </c>
      <c r="D14" s="125">
        <v>9</v>
      </c>
      <c r="E14" s="123">
        <v>9</v>
      </c>
      <c r="F14" s="40"/>
      <c r="G14" s="40"/>
      <c r="H14" s="61"/>
      <c r="I14" s="58"/>
      <c r="J14" s="61"/>
      <c r="K14" s="55">
        <f t="shared" si="0"/>
        <v>32</v>
      </c>
      <c r="L14" s="9"/>
      <c r="M14" s="40">
        <f>RANK(K14,$K$8:$K$15,1)</f>
        <v>7</v>
      </c>
    </row>
    <row r="15" spans="1:13" ht="30" customHeight="1">
      <c r="A15" s="44" t="s">
        <v>38</v>
      </c>
      <c r="B15" s="123">
        <v>9</v>
      </c>
      <c r="C15" s="123">
        <v>9</v>
      </c>
      <c r="D15" s="123">
        <v>9</v>
      </c>
      <c r="E15" s="123">
        <v>9</v>
      </c>
      <c r="F15" s="40"/>
      <c r="G15" s="40"/>
      <c r="H15" s="61"/>
      <c r="I15" s="10"/>
      <c r="J15" s="61"/>
      <c r="K15" s="55">
        <f t="shared" si="0"/>
        <v>36</v>
      </c>
      <c r="L15" s="9"/>
      <c r="M15" s="40">
        <v>9</v>
      </c>
    </row>
    <row r="16" spans="1:13" ht="27" customHeight="1">
      <c r="A16" s="77" t="s">
        <v>102</v>
      </c>
      <c r="C16" s="78"/>
      <c r="D16" s="78"/>
      <c r="E16" s="78"/>
      <c r="F16" s="78"/>
      <c r="G16" s="78"/>
      <c r="H16" s="78"/>
      <c r="I16" s="78"/>
      <c r="J16" s="78"/>
      <c r="K16" s="78"/>
      <c r="L16" s="78"/>
      <c r="M16" s="78"/>
    </row>
    <row r="17" spans="2:11" ht="27" customHeight="1">
      <c r="B17" s="123" t="s">
        <v>95</v>
      </c>
      <c r="C17" s="66" t="s">
        <v>96</v>
      </c>
      <c r="D17" s="67" t="s">
        <v>97</v>
      </c>
      <c r="E17" s="68" t="s">
        <v>98</v>
      </c>
      <c r="F17" s="69"/>
      <c r="G17" s="156" t="s">
        <v>163</v>
      </c>
      <c r="J17" s="69"/>
      <c r="K17" s="69"/>
    </row>
    <row r="18" spans="3:11" ht="27" customHeight="1">
      <c r="C18" s="69"/>
      <c r="D18" s="70"/>
      <c r="E18" s="69"/>
      <c r="F18" s="69"/>
      <c r="I18" s="70"/>
      <c r="J18" s="69"/>
      <c r="K18" s="69"/>
    </row>
    <row r="19" spans="3:11" ht="27" customHeight="1">
      <c r="C19" s="69"/>
      <c r="D19" s="70"/>
      <c r="E19" s="69"/>
      <c r="F19" s="69"/>
      <c r="I19" s="70"/>
      <c r="J19" s="69"/>
      <c r="K19" s="69"/>
    </row>
    <row r="20" spans="3:11" ht="27" customHeight="1">
      <c r="C20" s="69"/>
      <c r="D20" s="70"/>
      <c r="E20" s="69"/>
      <c r="F20" s="69"/>
      <c r="I20" s="70"/>
      <c r="J20" s="69"/>
      <c r="K20" s="69"/>
    </row>
    <row r="21" spans="2:11" ht="15">
      <c r="B21" s="70"/>
      <c r="C21" s="69"/>
      <c r="D21" s="70"/>
      <c r="E21" s="69"/>
      <c r="F21" s="69"/>
      <c r="I21" s="70"/>
      <c r="J21" s="69"/>
      <c r="K21" s="69"/>
    </row>
    <row r="22" spans="2:11" ht="15">
      <c r="B22" s="70"/>
      <c r="C22" s="69"/>
      <c r="D22" s="70"/>
      <c r="E22" s="69"/>
      <c r="F22" s="69"/>
      <c r="I22" s="70"/>
      <c r="J22" s="69"/>
      <c r="K22" s="69"/>
    </row>
  </sheetData>
  <sheetProtection/>
  <protectedRanges>
    <protectedRange sqref="A8:A15" name="Range 1_1_1"/>
    <protectedRange sqref="B7:C7 C1:C3 E7" name="Range7_1_1"/>
    <protectedRange sqref="F7 L5:L6" name="Range7_1_2"/>
    <protectedRange sqref="L1:L4" name="Range7_1_2_1"/>
  </protectedRanges>
  <mergeCells count="7">
    <mergeCell ref="F1:M4"/>
    <mergeCell ref="E1:E4"/>
    <mergeCell ref="A6:A7"/>
    <mergeCell ref="A1:B1"/>
    <mergeCell ref="A2:B4"/>
    <mergeCell ref="C1:D1"/>
    <mergeCell ref="C2:D4"/>
  </mergeCells>
  <conditionalFormatting sqref="M8:M15 B8:G15">
    <cfRule type="cellIs" priority="1" dxfId="0" operator="equal" stopIfTrue="1">
      <formula>1</formula>
    </cfRule>
  </conditionalFormatting>
  <printOptions horizontalCentered="1" verticalCentered="1"/>
  <pageMargins left="0.2755905511811024" right="0.4724409448818898" top="0.87" bottom="0.33" header="0.2362204724409449" footer="0.22"/>
  <pageSetup horizontalDpi="300" verticalDpi="300" orientation="landscape" paperSize="9" r:id="rId2"/>
  <headerFooter alignWithMargins="0">
    <oddHeader>&amp;C&amp;"Arial,Bold Italic"&amp;28Scratch  Results</oddHeader>
  </headerFooter>
  <drawing r:id="rId1"/>
</worksheet>
</file>

<file path=xl/worksheets/sheet5.xml><?xml version="1.0" encoding="utf-8"?>
<worksheet xmlns="http://schemas.openxmlformats.org/spreadsheetml/2006/main" xmlns:r="http://schemas.openxmlformats.org/officeDocument/2006/relationships">
  <dimension ref="A1:M22"/>
  <sheetViews>
    <sheetView zoomScale="75" zoomScaleNormal="75" workbookViewId="0" topLeftCell="A1">
      <selection activeCell="O5" sqref="O5"/>
    </sheetView>
  </sheetViews>
  <sheetFormatPr defaultColWidth="9.140625" defaultRowHeight="12.75"/>
  <cols>
    <col min="1" max="1" width="25.140625" style="50" customWidth="1"/>
    <col min="2" max="7" width="10.57421875" style="50" customWidth="1"/>
    <col min="8" max="8" width="2.421875" style="50" customWidth="1"/>
    <col min="9" max="9" width="10.7109375" style="50" customWidth="1"/>
    <col min="10" max="10" width="2.140625" style="50" customWidth="1"/>
    <col min="11" max="11" width="10.7109375" style="50" customWidth="1"/>
    <col min="12" max="12" width="2.421875" style="50" customWidth="1"/>
    <col min="13" max="13" width="10.57421875" style="50" customWidth="1"/>
    <col min="14" max="16384" width="9.140625" style="50" customWidth="1"/>
  </cols>
  <sheetData>
    <row r="1" spans="1:13" ht="15.75" customHeight="1">
      <c r="A1" s="193" t="s">
        <v>0</v>
      </c>
      <c r="B1" s="193"/>
      <c r="C1" s="195" t="s">
        <v>1</v>
      </c>
      <c r="D1" s="196"/>
      <c r="E1" s="188" t="s">
        <v>2</v>
      </c>
      <c r="F1" s="171"/>
      <c r="G1" s="172"/>
      <c r="H1" s="172"/>
      <c r="I1" s="172"/>
      <c r="J1" s="172"/>
      <c r="K1" s="172"/>
      <c r="L1" s="172"/>
      <c r="M1" s="173"/>
    </row>
    <row r="2" spans="1:13" ht="15.75" customHeight="1">
      <c r="A2" s="194" t="s">
        <v>170</v>
      </c>
      <c r="B2" s="194"/>
      <c r="C2" s="197">
        <v>38499</v>
      </c>
      <c r="D2" s="198"/>
      <c r="E2" s="189"/>
      <c r="F2" s="201"/>
      <c r="G2" s="202"/>
      <c r="H2" s="202"/>
      <c r="I2" s="202"/>
      <c r="J2" s="202"/>
      <c r="K2" s="202"/>
      <c r="L2" s="202"/>
      <c r="M2" s="203"/>
    </row>
    <row r="3" spans="1:13" ht="15.75" customHeight="1">
      <c r="A3" s="194"/>
      <c r="B3" s="194"/>
      <c r="C3" s="199"/>
      <c r="D3" s="198"/>
      <c r="E3" s="189"/>
      <c r="F3" s="201"/>
      <c r="G3" s="202"/>
      <c r="H3" s="202"/>
      <c r="I3" s="202"/>
      <c r="J3" s="202"/>
      <c r="K3" s="202"/>
      <c r="L3" s="202"/>
      <c r="M3" s="203"/>
    </row>
    <row r="4" spans="1:13" ht="15.75" customHeight="1">
      <c r="A4" s="194"/>
      <c r="B4" s="194"/>
      <c r="C4" s="200"/>
      <c r="D4" s="170"/>
      <c r="E4" s="190"/>
      <c r="F4" s="204"/>
      <c r="G4" s="205"/>
      <c r="H4" s="205"/>
      <c r="I4" s="205"/>
      <c r="J4" s="205"/>
      <c r="K4" s="205"/>
      <c r="L4" s="205"/>
      <c r="M4" s="206"/>
    </row>
    <row r="5" spans="1:13" ht="9.75" customHeight="1">
      <c r="A5" s="49"/>
      <c r="B5" s="46"/>
      <c r="C5" s="46"/>
      <c r="D5" s="46"/>
      <c r="E5" s="46"/>
      <c r="F5" s="46"/>
      <c r="G5" s="46"/>
      <c r="H5" s="45"/>
      <c r="I5" s="46"/>
      <c r="J5" s="46"/>
      <c r="K5" s="46"/>
      <c r="L5" s="46"/>
      <c r="M5" s="51"/>
    </row>
    <row r="6" spans="1:13" ht="27" customHeight="1">
      <c r="A6" s="191" t="s">
        <v>6</v>
      </c>
      <c r="B6" s="114" t="s">
        <v>0</v>
      </c>
      <c r="C6" s="115"/>
      <c r="D6" s="115"/>
      <c r="E6" s="115"/>
      <c r="F6" s="115"/>
      <c r="G6" s="116"/>
      <c r="H6" s="117"/>
      <c r="I6" s="118"/>
      <c r="J6" s="118"/>
      <c r="K6" s="118"/>
      <c r="L6" s="118"/>
      <c r="M6" s="119"/>
    </row>
    <row r="7" spans="1:13" ht="35.25" customHeight="1">
      <c r="A7" s="192"/>
      <c r="B7" s="116">
        <v>1</v>
      </c>
      <c r="C7" s="120">
        <v>2</v>
      </c>
      <c r="D7" s="120">
        <v>3</v>
      </c>
      <c r="E7" s="120">
        <v>4</v>
      </c>
      <c r="F7" s="120">
        <v>5</v>
      </c>
      <c r="G7" s="120">
        <v>6</v>
      </c>
      <c r="H7" s="118"/>
      <c r="I7" s="120" t="s">
        <v>138</v>
      </c>
      <c r="J7" s="118"/>
      <c r="K7" s="120" t="s">
        <v>8</v>
      </c>
      <c r="L7" s="118"/>
      <c r="M7" s="120" t="s">
        <v>7</v>
      </c>
    </row>
    <row r="8" spans="1:13" ht="30" customHeight="1">
      <c r="A8" s="121" t="s">
        <v>39</v>
      </c>
      <c r="B8" s="40">
        <v>2</v>
      </c>
      <c r="C8" s="40">
        <v>1</v>
      </c>
      <c r="D8" s="122">
        <v>4</v>
      </c>
      <c r="E8" s="40">
        <v>1</v>
      </c>
      <c r="F8" s="40">
        <v>2</v>
      </c>
      <c r="G8" s="40">
        <v>2</v>
      </c>
      <c r="H8" s="41"/>
      <c r="I8" s="10"/>
      <c r="J8" s="41"/>
      <c r="K8" s="55">
        <f aca="true" t="shared" si="0" ref="K8:K15">SUM(B8:I8)</f>
        <v>12</v>
      </c>
      <c r="L8" s="1"/>
      <c r="M8" s="40">
        <f aca="true" t="shared" si="1" ref="M8:M15">RANK(K8,$K$8:$K$15,1)</f>
        <v>1</v>
      </c>
    </row>
    <row r="9" spans="1:13" ht="30" customHeight="1">
      <c r="A9" s="121" t="s">
        <v>10</v>
      </c>
      <c r="B9" s="40">
        <v>1</v>
      </c>
      <c r="C9" s="40">
        <v>3</v>
      </c>
      <c r="D9" s="122">
        <v>5</v>
      </c>
      <c r="E9" s="40">
        <v>5</v>
      </c>
      <c r="F9" s="40">
        <v>1</v>
      </c>
      <c r="G9" s="40">
        <v>1</v>
      </c>
      <c r="H9" s="41"/>
      <c r="I9" s="10"/>
      <c r="J9" s="41"/>
      <c r="K9" s="55">
        <f t="shared" si="0"/>
        <v>16</v>
      </c>
      <c r="L9" s="1"/>
      <c r="M9" s="40">
        <f t="shared" si="1"/>
        <v>2</v>
      </c>
    </row>
    <row r="10" spans="1:13" ht="30" customHeight="1">
      <c r="A10" s="121" t="s">
        <v>36</v>
      </c>
      <c r="B10" s="40">
        <v>4</v>
      </c>
      <c r="C10" s="40">
        <v>4</v>
      </c>
      <c r="D10" s="122">
        <v>1</v>
      </c>
      <c r="E10" s="40">
        <v>3</v>
      </c>
      <c r="F10" s="40">
        <v>3</v>
      </c>
      <c r="G10" s="40">
        <v>4</v>
      </c>
      <c r="H10" s="41"/>
      <c r="I10" s="10"/>
      <c r="J10" s="41"/>
      <c r="K10" s="55">
        <f t="shared" si="0"/>
        <v>19</v>
      </c>
      <c r="L10" s="1"/>
      <c r="M10" s="40">
        <f t="shared" si="1"/>
        <v>3</v>
      </c>
    </row>
    <row r="11" spans="1:13" ht="30" customHeight="1">
      <c r="A11" s="121" t="s">
        <v>94</v>
      </c>
      <c r="B11" s="40">
        <v>3</v>
      </c>
      <c r="C11" s="40">
        <v>2</v>
      </c>
      <c r="D11" s="122">
        <v>3</v>
      </c>
      <c r="E11" s="40">
        <v>4</v>
      </c>
      <c r="F11" s="40">
        <v>4</v>
      </c>
      <c r="G11" s="40">
        <v>5</v>
      </c>
      <c r="H11" s="41"/>
      <c r="I11" s="10"/>
      <c r="J11" s="41"/>
      <c r="K11" s="55">
        <f t="shared" si="0"/>
        <v>21</v>
      </c>
      <c r="L11" s="1"/>
      <c r="M11" s="40">
        <f t="shared" si="1"/>
        <v>4</v>
      </c>
    </row>
    <row r="12" spans="1:13" ht="30" customHeight="1">
      <c r="A12" s="121" t="s">
        <v>38</v>
      </c>
      <c r="B12" s="40">
        <v>6</v>
      </c>
      <c r="C12" s="40">
        <v>5</v>
      </c>
      <c r="D12" s="122">
        <v>2</v>
      </c>
      <c r="E12" s="40">
        <v>2</v>
      </c>
      <c r="F12" s="40">
        <v>5</v>
      </c>
      <c r="G12" s="40">
        <v>3</v>
      </c>
      <c r="H12" s="41"/>
      <c r="I12" s="10"/>
      <c r="J12" s="41"/>
      <c r="K12" s="55">
        <f t="shared" si="0"/>
        <v>23</v>
      </c>
      <c r="L12" s="9"/>
      <c r="M12" s="40">
        <f t="shared" si="1"/>
        <v>5</v>
      </c>
    </row>
    <row r="13" spans="1:13" ht="30" customHeight="1">
      <c r="A13" s="121" t="s">
        <v>9</v>
      </c>
      <c r="B13" s="40">
        <v>5</v>
      </c>
      <c r="C13" s="40">
        <v>7</v>
      </c>
      <c r="D13" s="122">
        <v>6</v>
      </c>
      <c r="E13" s="40">
        <v>7</v>
      </c>
      <c r="F13" s="40">
        <v>6</v>
      </c>
      <c r="G13" s="40">
        <v>7</v>
      </c>
      <c r="H13" s="65"/>
      <c r="I13" s="10"/>
      <c r="J13" s="65"/>
      <c r="K13" s="55">
        <f t="shared" si="0"/>
        <v>38</v>
      </c>
      <c r="L13" s="74"/>
      <c r="M13" s="40">
        <f t="shared" si="1"/>
        <v>6</v>
      </c>
    </row>
    <row r="14" spans="1:13" ht="30" customHeight="1">
      <c r="A14" s="121" t="s">
        <v>44</v>
      </c>
      <c r="B14" s="40">
        <v>7</v>
      </c>
      <c r="C14" s="40">
        <v>6</v>
      </c>
      <c r="D14" s="40">
        <v>7</v>
      </c>
      <c r="E14" s="40">
        <v>6</v>
      </c>
      <c r="F14" s="40">
        <v>7</v>
      </c>
      <c r="G14" s="40">
        <v>6</v>
      </c>
      <c r="H14" s="61"/>
      <c r="I14" s="58"/>
      <c r="J14" s="61"/>
      <c r="K14" s="55">
        <f t="shared" si="0"/>
        <v>39</v>
      </c>
      <c r="L14" s="9"/>
      <c r="M14" s="40">
        <f t="shared" si="1"/>
        <v>7</v>
      </c>
    </row>
    <row r="15" spans="1:13" ht="30" customHeight="1">
      <c r="A15" s="44" t="s">
        <v>12</v>
      </c>
      <c r="B15" s="123">
        <v>9</v>
      </c>
      <c r="C15" s="123">
        <v>9</v>
      </c>
      <c r="D15" s="125">
        <v>9</v>
      </c>
      <c r="E15" s="123">
        <v>9</v>
      </c>
      <c r="F15" s="123">
        <v>9</v>
      </c>
      <c r="G15" s="123">
        <v>9</v>
      </c>
      <c r="H15" s="57"/>
      <c r="I15" s="10"/>
      <c r="J15" s="59"/>
      <c r="K15" s="55">
        <f t="shared" si="0"/>
        <v>54</v>
      </c>
      <c r="L15" s="9"/>
      <c r="M15" s="40">
        <f t="shared" si="1"/>
        <v>8</v>
      </c>
    </row>
    <row r="16" spans="1:13" ht="27" customHeight="1">
      <c r="A16" s="77" t="s">
        <v>102</v>
      </c>
      <c r="C16" s="78"/>
      <c r="D16" s="78"/>
      <c r="E16" s="78"/>
      <c r="F16" s="78"/>
      <c r="G16" s="78"/>
      <c r="H16" s="78"/>
      <c r="I16" s="78"/>
      <c r="J16" s="78"/>
      <c r="K16" s="78"/>
      <c r="L16" s="78"/>
      <c r="M16" s="78"/>
    </row>
    <row r="17" spans="2:11" ht="27" customHeight="1">
      <c r="B17" s="123" t="s">
        <v>95</v>
      </c>
      <c r="C17" s="66" t="s">
        <v>96</v>
      </c>
      <c r="D17" s="67" t="s">
        <v>97</v>
      </c>
      <c r="E17" s="68" t="s">
        <v>98</v>
      </c>
      <c r="F17" s="69"/>
      <c r="G17" s="156" t="s">
        <v>163</v>
      </c>
      <c r="J17" s="69"/>
      <c r="K17" s="69"/>
    </row>
    <row r="18" spans="3:11" ht="27" customHeight="1">
      <c r="C18" s="69"/>
      <c r="D18" s="70"/>
      <c r="E18" s="69"/>
      <c r="F18" s="69"/>
      <c r="I18" s="70"/>
      <c r="J18" s="69"/>
      <c r="K18" s="69"/>
    </row>
    <row r="19" spans="3:11" ht="27" customHeight="1">
      <c r="C19" s="69"/>
      <c r="D19" s="70"/>
      <c r="E19" s="69"/>
      <c r="F19" s="69"/>
      <c r="I19" s="70"/>
      <c r="J19" s="69"/>
      <c r="K19" s="69"/>
    </row>
    <row r="20" spans="3:11" ht="27" customHeight="1">
      <c r="C20" s="69"/>
      <c r="D20" s="70"/>
      <c r="E20" s="69"/>
      <c r="F20" s="69"/>
      <c r="I20" s="70"/>
      <c r="J20" s="69"/>
      <c r="K20" s="69"/>
    </row>
    <row r="21" spans="2:11" ht="15">
      <c r="B21" s="70"/>
      <c r="C21" s="69"/>
      <c r="D21" s="70"/>
      <c r="E21" s="69"/>
      <c r="F21" s="69"/>
      <c r="I21" s="70"/>
      <c r="J21" s="69"/>
      <c r="K21" s="69"/>
    </row>
    <row r="22" spans="2:11" ht="15">
      <c r="B22" s="70"/>
      <c r="C22" s="69"/>
      <c r="D22" s="70"/>
      <c r="E22" s="69"/>
      <c r="F22" s="69"/>
      <c r="I22" s="70"/>
      <c r="J22" s="69"/>
      <c r="K22" s="69"/>
    </row>
    <row r="23" ht="15"/>
    <row r="24" ht="15"/>
    <row r="25" ht="15"/>
    <row r="26" ht="15"/>
    <row r="27" ht="15"/>
    <row r="28" ht="15"/>
    <row r="29" ht="15"/>
  </sheetData>
  <sheetProtection/>
  <protectedRanges>
    <protectedRange sqref="A8:A15" name="Range 1_1_1"/>
    <protectedRange sqref="B7:C7 C1:C3 E7" name="Range7_1_1"/>
    <protectedRange sqref="F7 L5:L6" name="Range7_1_2"/>
    <protectedRange sqref="L1:L4" name="Range7_1_2_1"/>
  </protectedRanges>
  <mergeCells count="7">
    <mergeCell ref="F1:M4"/>
    <mergeCell ref="E1:E4"/>
    <mergeCell ref="A6:A7"/>
    <mergeCell ref="A1:B1"/>
    <mergeCell ref="A2:B4"/>
    <mergeCell ref="C1:D1"/>
    <mergeCell ref="C2:D4"/>
  </mergeCells>
  <conditionalFormatting sqref="B8:G15 M8:M15">
    <cfRule type="cellIs" priority="1" dxfId="0" operator="equal" stopIfTrue="1">
      <formula>1</formula>
    </cfRule>
  </conditionalFormatting>
  <printOptions horizontalCentered="1" verticalCentered="1"/>
  <pageMargins left="0.2755905511811024" right="0.4724409448818898" top="0.87" bottom="0.33" header="0.2362204724409449" footer="0.22"/>
  <pageSetup horizontalDpi="300" verticalDpi="300" orientation="landscape" paperSize="9" r:id="rId3"/>
  <headerFooter alignWithMargins="0">
    <oddHeader>&amp;C&amp;"Arial,Bold Italic"&amp;28Scratch  Results</oddHeader>
  </headerFooter>
  <legacyDrawing r:id="rId2"/>
</worksheet>
</file>

<file path=xl/worksheets/sheet6.xml><?xml version="1.0" encoding="utf-8"?>
<worksheet xmlns="http://schemas.openxmlformats.org/spreadsheetml/2006/main" xmlns:r="http://schemas.openxmlformats.org/officeDocument/2006/relationships">
  <dimension ref="A1:M22"/>
  <sheetViews>
    <sheetView zoomScale="75" zoomScaleNormal="75" workbookViewId="0" topLeftCell="A1">
      <selection activeCell="D19" sqref="D19"/>
    </sheetView>
  </sheetViews>
  <sheetFormatPr defaultColWidth="9.140625" defaultRowHeight="12.75"/>
  <cols>
    <col min="1" max="1" width="25.140625" style="50" customWidth="1"/>
    <col min="2" max="7" width="10.57421875" style="50" customWidth="1"/>
    <col min="8" max="8" width="2.421875" style="50" customWidth="1"/>
    <col min="9" max="9" width="10.7109375" style="50" customWidth="1"/>
    <col min="10" max="10" width="2.140625" style="50" customWidth="1"/>
    <col min="11" max="11" width="10.7109375" style="50" customWidth="1"/>
    <col min="12" max="12" width="2.421875" style="50" customWidth="1"/>
    <col min="13" max="13" width="10.57421875" style="50" customWidth="1"/>
    <col min="14" max="16384" width="9.140625" style="50" customWidth="1"/>
  </cols>
  <sheetData>
    <row r="1" spans="1:13" ht="15.75" customHeight="1">
      <c r="A1" s="193" t="s">
        <v>0</v>
      </c>
      <c r="B1" s="193"/>
      <c r="C1" s="195" t="s">
        <v>1</v>
      </c>
      <c r="D1" s="196"/>
      <c r="E1" s="188" t="s">
        <v>2</v>
      </c>
      <c r="F1" s="179" t="s">
        <v>161</v>
      </c>
      <c r="G1" s="180"/>
      <c r="H1" s="180"/>
      <c r="I1" s="180"/>
      <c r="J1" s="180"/>
      <c r="K1" s="180"/>
      <c r="L1" s="180"/>
      <c r="M1" s="181"/>
    </row>
    <row r="2" spans="1:13" ht="15.75" customHeight="1">
      <c r="A2" s="194" t="s">
        <v>162</v>
      </c>
      <c r="B2" s="194"/>
      <c r="C2" s="197">
        <v>38478</v>
      </c>
      <c r="D2" s="198"/>
      <c r="E2" s="189"/>
      <c r="F2" s="182"/>
      <c r="G2" s="183"/>
      <c r="H2" s="183"/>
      <c r="I2" s="183"/>
      <c r="J2" s="183"/>
      <c r="K2" s="183"/>
      <c r="L2" s="183"/>
      <c r="M2" s="184"/>
    </row>
    <row r="3" spans="1:13" ht="15.75" customHeight="1">
      <c r="A3" s="194"/>
      <c r="B3" s="194"/>
      <c r="C3" s="199"/>
      <c r="D3" s="198"/>
      <c r="E3" s="189"/>
      <c r="F3" s="182"/>
      <c r="G3" s="183"/>
      <c r="H3" s="183"/>
      <c r="I3" s="183"/>
      <c r="J3" s="183"/>
      <c r="K3" s="183"/>
      <c r="L3" s="183"/>
      <c r="M3" s="184"/>
    </row>
    <row r="4" spans="1:13" ht="15.75" customHeight="1">
      <c r="A4" s="194"/>
      <c r="B4" s="194"/>
      <c r="C4" s="200"/>
      <c r="D4" s="170"/>
      <c r="E4" s="190"/>
      <c r="F4" s="185"/>
      <c r="G4" s="186"/>
      <c r="H4" s="186"/>
      <c r="I4" s="186"/>
      <c r="J4" s="186"/>
      <c r="K4" s="186"/>
      <c r="L4" s="186"/>
      <c r="M4" s="187"/>
    </row>
    <row r="5" spans="1:13" ht="9.75" customHeight="1">
      <c r="A5" s="49"/>
      <c r="B5" s="46"/>
      <c r="C5" s="46"/>
      <c r="D5" s="46"/>
      <c r="E5" s="46"/>
      <c r="F5" s="46"/>
      <c r="G5" s="46"/>
      <c r="H5" s="45"/>
      <c r="I5" s="46"/>
      <c r="J5" s="46"/>
      <c r="K5" s="46"/>
      <c r="L5" s="46"/>
      <c r="M5" s="51"/>
    </row>
    <row r="6" spans="1:13" ht="27" customHeight="1">
      <c r="A6" s="191" t="s">
        <v>6</v>
      </c>
      <c r="B6" s="114" t="s">
        <v>0</v>
      </c>
      <c r="C6" s="115"/>
      <c r="D6" s="115"/>
      <c r="E6" s="115"/>
      <c r="F6" s="115"/>
      <c r="G6" s="116"/>
      <c r="H6" s="117"/>
      <c r="I6" s="118"/>
      <c r="J6" s="118"/>
      <c r="K6" s="118"/>
      <c r="L6" s="118"/>
      <c r="M6" s="119"/>
    </row>
    <row r="7" spans="1:13" ht="35.25" customHeight="1">
      <c r="A7" s="192"/>
      <c r="B7" s="116">
        <v>1</v>
      </c>
      <c r="C7" s="120">
        <v>2</v>
      </c>
      <c r="D7" s="120">
        <v>3</v>
      </c>
      <c r="E7" s="120">
        <v>4</v>
      </c>
      <c r="F7" s="120">
        <v>5</v>
      </c>
      <c r="G7" s="120">
        <v>6</v>
      </c>
      <c r="H7" s="118"/>
      <c r="I7" s="120" t="s">
        <v>138</v>
      </c>
      <c r="J7" s="118"/>
      <c r="K7" s="120" t="s">
        <v>8</v>
      </c>
      <c r="L7" s="118"/>
      <c r="M7" s="120" t="s">
        <v>7</v>
      </c>
    </row>
    <row r="8" spans="1:13" ht="30" customHeight="1">
      <c r="A8" s="121" t="s">
        <v>36</v>
      </c>
      <c r="B8" s="40">
        <v>1</v>
      </c>
      <c r="C8" s="40">
        <v>1</v>
      </c>
      <c r="D8" s="122">
        <v>2</v>
      </c>
      <c r="E8" s="40">
        <v>4</v>
      </c>
      <c r="F8" s="40"/>
      <c r="G8" s="40"/>
      <c r="H8" s="41"/>
      <c r="I8" s="10"/>
      <c r="J8" s="41"/>
      <c r="K8" s="55">
        <f aca="true" t="shared" si="0" ref="K8:K15">SUM(B8:I8)</f>
        <v>8</v>
      </c>
      <c r="L8" s="1"/>
      <c r="M8" s="40">
        <f aca="true" t="shared" si="1" ref="M8:M13">RANK(K8,$K$8:$K$15,1)</f>
        <v>1</v>
      </c>
    </row>
    <row r="9" spans="1:13" ht="30" customHeight="1">
      <c r="A9" s="121" t="s">
        <v>39</v>
      </c>
      <c r="B9" s="40">
        <v>4</v>
      </c>
      <c r="C9" s="40">
        <v>2</v>
      </c>
      <c r="D9" s="122">
        <v>1</v>
      </c>
      <c r="E9" s="40">
        <v>5</v>
      </c>
      <c r="F9" s="40"/>
      <c r="G9" s="40"/>
      <c r="H9" s="41"/>
      <c r="I9" s="10"/>
      <c r="J9" s="41"/>
      <c r="K9" s="55">
        <f t="shared" si="0"/>
        <v>12</v>
      </c>
      <c r="L9" s="1"/>
      <c r="M9" s="40">
        <f t="shared" si="1"/>
        <v>2</v>
      </c>
    </row>
    <row r="10" spans="1:13" ht="30" customHeight="1">
      <c r="A10" s="121" t="s">
        <v>10</v>
      </c>
      <c r="B10" s="40">
        <v>3</v>
      </c>
      <c r="C10" s="40">
        <v>4</v>
      </c>
      <c r="D10" s="122">
        <v>4</v>
      </c>
      <c r="E10" s="40">
        <v>3</v>
      </c>
      <c r="F10" s="40"/>
      <c r="G10" s="40"/>
      <c r="H10" s="41"/>
      <c r="I10" s="10"/>
      <c r="J10" s="41"/>
      <c r="K10" s="55">
        <f t="shared" si="0"/>
        <v>14</v>
      </c>
      <c r="L10" s="1"/>
      <c r="M10" s="40">
        <f t="shared" si="1"/>
        <v>3</v>
      </c>
    </row>
    <row r="11" spans="1:13" ht="30" customHeight="1">
      <c r="A11" s="121" t="s">
        <v>38</v>
      </c>
      <c r="B11" s="40">
        <v>7</v>
      </c>
      <c r="C11" s="40">
        <v>3</v>
      </c>
      <c r="D11" s="122">
        <v>5</v>
      </c>
      <c r="E11" s="40">
        <v>2</v>
      </c>
      <c r="F11" s="40"/>
      <c r="G11" s="40"/>
      <c r="H11" s="41"/>
      <c r="I11" s="10"/>
      <c r="J11" s="41"/>
      <c r="K11" s="55">
        <f t="shared" si="0"/>
        <v>17</v>
      </c>
      <c r="L11" s="1"/>
      <c r="M11" s="40">
        <f t="shared" si="1"/>
        <v>4</v>
      </c>
    </row>
    <row r="12" spans="1:13" ht="30" customHeight="1">
      <c r="A12" s="121" t="s">
        <v>12</v>
      </c>
      <c r="B12" s="40">
        <v>8</v>
      </c>
      <c r="C12" s="123">
        <v>9</v>
      </c>
      <c r="D12" s="122">
        <v>3</v>
      </c>
      <c r="E12" s="40">
        <v>1</v>
      </c>
      <c r="F12" s="40"/>
      <c r="G12" s="40"/>
      <c r="H12" s="65"/>
      <c r="I12" s="10"/>
      <c r="J12" s="42"/>
      <c r="K12" s="55">
        <f t="shared" si="0"/>
        <v>21</v>
      </c>
      <c r="L12" s="9"/>
      <c r="M12" s="40">
        <f t="shared" si="1"/>
        <v>5</v>
      </c>
    </row>
    <row r="13" spans="1:13" ht="30" customHeight="1">
      <c r="A13" s="121" t="s">
        <v>44</v>
      </c>
      <c r="B13" s="156">
        <v>2</v>
      </c>
      <c r="C13" s="40">
        <v>6</v>
      </c>
      <c r="D13" s="122">
        <v>8</v>
      </c>
      <c r="E13" s="67">
        <v>9</v>
      </c>
      <c r="F13" s="40"/>
      <c r="G13" s="40"/>
      <c r="H13" s="41"/>
      <c r="I13" s="10"/>
      <c r="J13" s="41"/>
      <c r="K13" s="55">
        <f t="shared" si="0"/>
        <v>25</v>
      </c>
      <c r="L13" s="1"/>
      <c r="M13" s="40">
        <f t="shared" si="1"/>
        <v>6</v>
      </c>
    </row>
    <row r="14" spans="1:13" ht="30" customHeight="1">
      <c r="A14" s="121" t="s">
        <v>94</v>
      </c>
      <c r="B14" s="40">
        <v>5</v>
      </c>
      <c r="C14" s="40">
        <v>5</v>
      </c>
      <c r="D14" s="40">
        <v>6</v>
      </c>
      <c r="E14" s="123">
        <v>9</v>
      </c>
      <c r="F14" s="40"/>
      <c r="G14" s="40"/>
      <c r="H14" s="61"/>
      <c r="I14" s="58"/>
      <c r="J14" s="61"/>
      <c r="K14" s="55">
        <f t="shared" si="0"/>
        <v>25</v>
      </c>
      <c r="L14" s="9"/>
      <c r="M14" s="40">
        <v>7</v>
      </c>
    </row>
    <row r="15" spans="1:13" ht="30" customHeight="1">
      <c r="A15" s="44" t="s">
        <v>9</v>
      </c>
      <c r="B15" s="40">
        <v>6</v>
      </c>
      <c r="C15" s="40">
        <v>7</v>
      </c>
      <c r="D15" s="122">
        <v>7</v>
      </c>
      <c r="E15" s="40">
        <v>6</v>
      </c>
      <c r="F15" s="40"/>
      <c r="G15" s="40"/>
      <c r="H15" s="57"/>
      <c r="I15" s="10">
        <v>1</v>
      </c>
      <c r="J15" s="57"/>
      <c r="K15" s="55">
        <f t="shared" si="0"/>
        <v>27</v>
      </c>
      <c r="L15" s="62"/>
      <c r="M15" s="40">
        <f>RANK(K15,$K$8:$K$15,1)</f>
        <v>8</v>
      </c>
    </row>
    <row r="16" spans="1:13" ht="27" customHeight="1">
      <c r="A16" s="77" t="s">
        <v>102</v>
      </c>
      <c r="C16" s="78"/>
      <c r="D16" s="78"/>
      <c r="E16" s="78"/>
      <c r="F16" s="78"/>
      <c r="G16" s="78"/>
      <c r="H16" s="78"/>
      <c r="I16" s="78"/>
      <c r="J16" s="78"/>
      <c r="K16" s="78"/>
      <c r="L16" s="78"/>
      <c r="M16" s="78"/>
    </row>
    <row r="17" spans="2:11" ht="27" customHeight="1">
      <c r="B17" s="123" t="s">
        <v>95</v>
      </c>
      <c r="C17" s="66" t="s">
        <v>96</v>
      </c>
      <c r="D17" s="67" t="s">
        <v>97</v>
      </c>
      <c r="E17" s="68" t="s">
        <v>98</v>
      </c>
      <c r="F17" s="69"/>
      <c r="G17" s="156" t="s">
        <v>163</v>
      </c>
      <c r="J17" s="69"/>
      <c r="K17" s="69"/>
    </row>
    <row r="18" spans="3:11" ht="27" customHeight="1">
      <c r="C18" s="69"/>
      <c r="D18" s="70"/>
      <c r="E18" s="69"/>
      <c r="F18" s="69"/>
      <c r="I18" s="70"/>
      <c r="J18" s="69"/>
      <c r="K18" s="69"/>
    </row>
    <row r="19" spans="3:11" ht="27" customHeight="1">
      <c r="C19" s="69"/>
      <c r="D19" s="70"/>
      <c r="E19" s="69"/>
      <c r="F19" s="69"/>
      <c r="I19" s="70"/>
      <c r="J19" s="69"/>
      <c r="K19" s="69"/>
    </row>
    <row r="20" spans="3:11" ht="27" customHeight="1">
      <c r="C20" s="69"/>
      <c r="D20" s="70"/>
      <c r="E20" s="69"/>
      <c r="F20" s="69"/>
      <c r="I20" s="70"/>
      <c r="J20" s="69"/>
      <c r="K20" s="69"/>
    </row>
    <row r="21" spans="2:11" ht="15">
      <c r="B21" s="70"/>
      <c r="C21" s="69"/>
      <c r="D21" s="70"/>
      <c r="E21" s="69"/>
      <c r="F21" s="69"/>
      <c r="I21" s="70"/>
      <c r="J21" s="69"/>
      <c r="K21" s="69"/>
    </row>
    <row r="22" spans="2:11" ht="15">
      <c r="B22" s="70"/>
      <c r="C22" s="69"/>
      <c r="D22" s="70"/>
      <c r="E22" s="69"/>
      <c r="F22" s="69"/>
      <c r="I22" s="70"/>
      <c r="J22" s="69"/>
      <c r="K22" s="69"/>
    </row>
  </sheetData>
  <sheetProtection/>
  <protectedRanges>
    <protectedRange sqref="A8:A15" name="Range 1_1_1"/>
    <protectedRange sqref="B7:C7 C1:C3 E7" name="Range7_1_1"/>
    <protectedRange sqref="F7 L5:L6" name="Range7_1_2"/>
    <protectedRange sqref="L1:L4" name="Range7_1_2_1"/>
  </protectedRanges>
  <mergeCells count="7">
    <mergeCell ref="F1:M4"/>
    <mergeCell ref="E1:E4"/>
    <mergeCell ref="A6:A7"/>
    <mergeCell ref="A1:B1"/>
    <mergeCell ref="A2:B4"/>
    <mergeCell ref="C1:D1"/>
    <mergeCell ref="C2:D4"/>
  </mergeCells>
  <conditionalFormatting sqref="M8:M15 B8:G15">
    <cfRule type="cellIs" priority="1" dxfId="0" operator="equal" stopIfTrue="1">
      <formula>1</formula>
    </cfRule>
  </conditionalFormatting>
  <printOptions horizontalCentered="1" verticalCentered="1"/>
  <pageMargins left="0.2755905511811024" right="0.4724409448818898" top="0.87" bottom="0.33" header="0.2362204724409449" footer="0.22"/>
  <pageSetup horizontalDpi="300" verticalDpi="300" orientation="landscape" paperSize="9" r:id="rId1"/>
  <headerFooter alignWithMargins="0">
    <oddHeader>&amp;C&amp;"Arial,Bold Italic"&amp;28Scratch  Results</oddHeader>
  </headerFooter>
</worksheet>
</file>

<file path=xl/worksheets/sheet7.xml><?xml version="1.0" encoding="utf-8"?>
<worksheet xmlns="http://schemas.openxmlformats.org/spreadsheetml/2006/main" xmlns:r="http://schemas.openxmlformats.org/officeDocument/2006/relationships">
  <dimension ref="A1:M22"/>
  <sheetViews>
    <sheetView zoomScale="75" zoomScaleNormal="75" workbookViewId="0" topLeftCell="A1">
      <selection activeCell="B11" sqref="B11"/>
    </sheetView>
  </sheetViews>
  <sheetFormatPr defaultColWidth="9.140625" defaultRowHeight="12.75"/>
  <cols>
    <col min="1" max="1" width="25.140625" style="50" customWidth="1"/>
    <col min="2" max="7" width="10.57421875" style="50" customWidth="1"/>
    <col min="8" max="8" width="2.421875" style="50" customWidth="1"/>
    <col min="9" max="9" width="10.7109375" style="50" customWidth="1"/>
    <col min="10" max="10" width="2.140625" style="50" customWidth="1"/>
    <col min="11" max="11" width="10.7109375" style="50" customWidth="1"/>
    <col min="12" max="12" width="2.421875" style="50" customWidth="1"/>
    <col min="13" max="13" width="10.57421875" style="50" customWidth="1"/>
    <col min="14" max="16384" width="9.140625" style="50" customWidth="1"/>
  </cols>
  <sheetData>
    <row r="1" spans="1:13" ht="15.75" customHeight="1">
      <c r="A1" s="193" t="s">
        <v>0</v>
      </c>
      <c r="B1" s="193"/>
      <c r="C1" s="195" t="s">
        <v>1</v>
      </c>
      <c r="D1" s="196"/>
      <c r="E1" s="188" t="s">
        <v>2</v>
      </c>
      <c r="F1" s="179" t="s">
        <v>156</v>
      </c>
      <c r="G1" s="180"/>
      <c r="H1" s="180"/>
      <c r="I1" s="180"/>
      <c r="J1" s="180"/>
      <c r="K1" s="180"/>
      <c r="L1" s="180"/>
      <c r="M1" s="181"/>
    </row>
    <row r="2" spans="1:13" ht="15.75" customHeight="1">
      <c r="A2" s="194" t="s">
        <v>157</v>
      </c>
      <c r="B2" s="194"/>
      <c r="C2" s="197">
        <v>38443</v>
      </c>
      <c r="D2" s="198"/>
      <c r="E2" s="189"/>
      <c r="F2" s="182"/>
      <c r="G2" s="183"/>
      <c r="H2" s="183"/>
      <c r="I2" s="183"/>
      <c r="J2" s="183"/>
      <c r="K2" s="183"/>
      <c r="L2" s="183"/>
      <c r="M2" s="184"/>
    </row>
    <row r="3" spans="1:13" ht="15.75" customHeight="1">
      <c r="A3" s="194"/>
      <c r="B3" s="194"/>
      <c r="C3" s="199"/>
      <c r="D3" s="198"/>
      <c r="E3" s="189"/>
      <c r="F3" s="182"/>
      <c r="G3" s="183"/>
      <c r="H3" s="183"/>
      <c r="I3" s="183"/>
      <c r="J3" s="183"/>
      <c r="K3" s="183"/>
      <c r="L3" s="183"/>
      <c r="M3" s="184"/>
    </row>
    <row r="4" spans="1:13" ht="15.75" customHeight="1">
      <c r="A4" s="194"/>
      <c r="B4" s="194"/>
      <c r="C4" s="200"/>
      <c r="D4" s="170"/>
      <c r="E4" s="190"/>
      <c r="F4" s="185"/>
      <c r="G4" s="186"/>
      <c r="H4" s="186"/>
      <c r="I4" s="186"/>
      <c r="J4" s="186"/>
      <c r="K4" s="186"/>
      <c r="L4" s="186"/>
      <c r="M4" s="187"/>
    </row>
    <row r="5" spans="1:13" ht="9.75" customHeight="1">
      <c r="A5" s="49"/>
      <c r="B5" s="46"/>
      <c r="C5" s="46"/>
      <c r="D5" s="46"/>
      <c r="E5" s="46"/>
      <c r="F5" s="46"/>
      <c r="G5" s="46"/>
      <c r="H5" s="45"/>
      <c r="I5" s="46"/>
      <c r="J5" s="46"/>
      <c r="K5" s="46"/>
      <c r="L5" s="46"/>
      <c r="M5" s="51"/>
    </row>
    <row r="6" spans="1:13" ht="27" customHeight="1">
      <c r="A6" s="191" t="s">
        <v>6</v>
      </c>
      <c r="B6" s="114" t="s">
        <v>0</v>
      </c>
      <c r="C6" s="115"/>
      <c r="D6" s="115"/>
      <c r="E6" s="115"/>
      <c r="F6" s="115"/>
      <c r="G6" s="116"/>
      <c r="H6" s="117"/>
      <c r="I6" s="118"/>
      <c r="J6" s="118"/>
      <c r="K6" s="118"/>
      <c r="L6" s="118"/>
      <c r="M6" s="119"/>
    </row>
    <row r="7" spans="1:13" ht="35.25" customHeight="1">
      <c r="A7" s="192"/>
      <c r="B7" s="116">
        <v>1</v>
      </c>
      <c r="C7" s="120">
        <v>2</v>
      </c>
      <c r="D7" s="120">
        <v>3</v>
      </c>
      <c r="E7" s="120">
        <v>4</v>
      </c>
      <c r="F7" s="120">
        <v>5</v>
      </c>
      <c r="G7" s="120">
        <v>6</v>
      </c>
      <c r="H7" s="118"/>
      <c r="I7" s="120" t="s">
        <v>138</v>
      </c>
      <c r="J7" s="118"/>
      <c r="K7" s="120" t="s">
        <v>8</v>
      </c>
      <c r="L7" s="118"/>
      <c r="M7" s="120" t="s">
        <v>7</v>
      </c>
    </row>
    <row r="8" spans="1:13" ht="30" customHeight="1">
      <c r="A8" s="121" t="s">
        <v>10</v>
      </c>
      <c r="B8" s="40">
        <v>4</v>
      </c>
      <c r="C8" s="40">
        <v>1</v>
      </c>
      <c r="D8" s="122">
        <v>2</v>
      </c>
      <c r="E8" s="40">
        <v>1</v>
      </c>
      <c r="F8" s="40"/>
      <c r="G8" s="40"/>
      <c r="H8" s="41"/>
      <c r="I8" s="10"/>
      <c r="J8" s="41"/>
      <c r="K8" s="55">
        <f aca="true" t="shared" si="0" ref="K8:K15">SUM(B8:I8)</f>
        <v>8</v>
      </c>
      <c r="L8" s="1"/>
      <c r="M8" s="40">
        <f aca="true" t="shared" si="1" ref="M8:M15">RANK(K8,$K$8:$K$15,1)</f>
        <v>1</v>
      </c>
    </row>
    <row r="9" spans="1:13" ht="30" customHeight="1">
      <c r="A9" s="121" t="s">
        <v>94</v>
      </c>
      <c r="B9" s="40">
        <v>1</v>
      </c>
      <c r="C9" s="40">
        <v>3</v>
      </c>
      <c r="D9" s="122">
        <v>5</v>
      </c>
      <c r="E9" s="40">
        <v>4</v>
      </c>
      <c r="F9" s="40"/>
      <c r="G9" s="40"/>
      <c r="H9" s="41"/>
      <c r="I9" s="10"/>
      <c r="J9" s="41"/>
      <c r="K9" s="55">
        <f t="shared" si="0"/>
        <v>13</v>
      </c>
      <c r="L9" s="1"/>
      <c r="M9" s="40">
        <f t="shared" si="1"/>
        <v>2</v>
      </c>
    </row>
    <row r="10" spans="1:13" ht="30" customHeight="1">
      <c r="A10" s="121" t="s">
        <v>39</v>
      </c>
      <c r="B10" s="40">
        <v>3</v>
      </c>
      <c r="C10" s="40">
        <v>6</v>
      </c>
      <c r="D10" s="122">
        <v>3</v>
      </c>
      <c r="E10" s="40">
        <v>2</v>
      </c>
      <c r="F10" s="40"/>
      <c r="G10" s="40"/>
      <c r="H10" s="41"/>
      <c r="I10" s="10"/>
      <c r="J10" s="41"/>
      <c r="K10" s="55">
        <f t="shared" si="0"/>
        <v>14</v>
      </c>
      <c r="L10" s="1"/>
      <c r="M10" s="40">
        <f t="shared" si="1"/>
        <v>3</v>
      </c>
    </row>
    <row r="11" spans="1:13" ht="30" customHeight="1">
      <c r="A11" s="121" t="s">
        <v>38</v>
      </c>
      <c r="B11" s="40">
        <v>7</v>
      </c>
      <c r="C11" s="40">
        <v>2</v>
      </c>
      <c r="D11" s="122">
        <v>1</v>
      </c>
      <c r="E11" s="40">
        <v>3</v>
      </c>
      <c r="F11" s="40"/>
      <c r="G11" s="40"/>
      <c r="H11" s="41"/>
      <c r="I11" s="10">
        <v>2</v>
      </c>
      <c r="J11" s="41"/>
      <c r="K11" s="55">
        <f t="shared" si="0"/>
        <v>15</v>
      </c>
      <c r="L11" s="1"/>
      <c r="M11" s="40">
        <f t="shared" si="1"/>
        <v>4</v>
      </c>
    </row>
    <row r="12" spans="1:13" ht="30" customHeight="1">
      <c r="A12" s="121" t="s">
        <v>9</v>
      </c>
      <c r="B12" s="40">
        <v>2</v>
      </c>
      <c r="C12" s="40">
        <v>5</v>
      </c>
      <c r="D12" s="122">
        <v>6</v>
      </c>
      <c r="E12" s="40">
        <v>5</v>
      </c>
      <c r="F12" s="40"/>
      <c r="G12" s="40"/>
      <c r="H12" s="65"/>
      <c r="I12" s="10"/>
      <c r="J12" s="65"/>
      <c r="K12" s="55">
        <f t="shared" si="0"/>
        <v>18</v>
      </c>
      <c r="L12" s="62"/>
      <c r="M12" s="40">
        <f t="shared" si="1"/>
        <v>5</v>
      </c>
    </row>
    <row r="13" spans="1:13" ht="30" customHeight="1">
      <c r="A13" s="121" t="s">
        <v>36</v>
      </c>
      <c r="B13" s="40">
        <v>6</v>
      </c>
      <c r="C13" s="40">
        <v>7</v>
      </c>
      <c r="D13" s="122">
        <v>4</v>
      </c>
      <c r="E13" s="40">
        <v>6</v>
      </c>
      <c r="F13" s="40"/>
      <c r="G13" s="40"/>
      <c r="H13" s="41"/>
      <c r="I13" s="10"/>
      <c r="J13" s="41"/>
      <c r="K13" s="55">
        <f t="shared" si="0"/>
        <v>23</v>
      </c>
      <c r="L13" s="1"/>
      <c r="M13" s="40">
        <f t="shared" si="1"/>
        <v>6</v>
      </c>
    </row>
    <row r="14" spans="1:13" ht="30" customHeight="1">
      <c r="A14" s="121" t="s">
        <v>44</v>
      </c>
      <c r="B14" s="40">
        <v>5</v>
      </c>
      <c r="C14" s="40">
        <v>4</v>
      </c>
      <c r="D14" s="40">
        <v>8</v>
      </c>
      <c r="E14" s="123">
        <v>9</v>
      </c>
      <c r="F14" s="40"/>
      <c r="G14" s="40"/>
      <c r="H14" s="61"/>
      <c r="I14" s="58"/>
      <c r="J14" s="61"/>
      <c r="K14" s="55">
        <f t="shared" si="0"/>
        <v>26</v>
      </c>
      <c r="L14" s="9"/>
      <c r="M14" s="40">
        <f t="shared" si="1"/>
        <v>7</v>
      </c>
    </row>
    <row r="15" spans="1:13" ht="30" customHeight="1">
      <c r="A15" s="44" t="s">
        <v>12</v>
      </c>
      <c r="B15" s="40">
        <v>8</v>
      </c>
      <c r="C15" s="40">
        <v>8</v>
      </c>
      <c r="D15" s="122">
        <v>7</v>
      </c>
      <c r="E15" s="40">
        <v>7</v>
      </c>
      <c r="F15" s="40"/>
      <c r="G15" s="40"/>
      <c r="H15" s="57"/>
      <c r="I15" s="10">
        <v>2</v>
      </c>
      <c r="J15" s="59"/>
      <c r="K15" s="55">
        <f t="shared" si="0"/>
        <v>32</v>
      </c>
      <c r="L15" s="9"/>
      <c r="M15" s="40">
        <f t="shared" si="1"/>
        <v>8</v>
      </c>
    </row>
    <row r="16" spans="1:13" ht="27" customHeight="1">
      <c r="A16" s="77" t="s">
        <v>102</v>
      </c>
      <c r="C16" s="78"/>
      <c r="D16" s="78"/>
      <c r="E16" s="78"/>
      <c r="F16" s="78"/>
      <c r="G16" s="78"/>
      <c r="H16" s="78"/>
      <c r="I16" s="78"/>
      <c r="J16" s="78"/>
      <c r="K16" s="78"/>
      <c r="L16" s="78"/>
      <c r="M16" s="78"/>
    </row>
    <row r="17" spans="2:11" ht="27" customHeight="1">
      <c r="B17" s="123" t="s">
        <v>95</v>
      </c>
      <c r="C17" s="66" t="s">
        <v>96</v>
      </c>
      <c r="D17" s="67" t="s">
        <v>97</v>
      </c>
      <c r="E17" s="68" t="s">
        <v>98</v>
      </c>
      <c r="F17" s="69"/>
      <c r="J17" s="69"/>
      <c r="K17" s="69"/>
    </row>
    <row r="18" spans="3:11" ht="27" customHeight="1">
      <c r="C18" s="69"/>
      <c r="D18" s="70"/>
      <c r="E18" s="69"/>
      <c r="F18" s="69"/>
      <c r="I18" s="70"/>
      <c r="J18" s="69"/>
      <c r="K18" s="69"/>
    </row>
    <row r="19" spans="3:11" ht="27" customHeight="1">
      <c r="C19" s="69"/>
      <c r="D19" s="70"/>
      <c r="E19" s="69"/>
      <c r="F19" s="69"/>
      <c r="I19" s="70"/>
      <c r="J19" s="69"/>
      <c r="K19" s="69"/>
    </row>
    <row r="20" spans="3:11" ht="27" customHeight="1">
      <c r="C20" s="69"/>
      <c r="D20" s="70"/>
      <c r="E20" s="69"/>
      <c r="F20" s="69"/>
      <c r="I20" s="70"/>
      <c r="J20" s="69"/>
      <c r="K20" s="69"/>
    </row>
    <row r="21" spans="2:11" ht="15">
      <c r="B21" s="70"/>
      <c r="C21" s="69"/>
      <c r="D21" s="70"/>
      <c r="E21" s="69"/>
      <c r="F21" s="69"/>
      <c r="I21" s="70"/>
      <c r="J21" s="69"/>
      <c r="K21" s="69"/>
    </row>
    <row r="22" spans="2:11" ht="15">
      <c r="B22" s="70"/>
      <c r="C22" s="69"/>
      <c r="D22" s="70"/>
      <c r="E22" s="69"/>
      <c r="F22" s="69"/>
      <c r="I22" s="70"/>
      <c r="J22" s="69"/>
      <c r="K22" s="69"/>
    </row>
  </sheetData>
  <sheetProtection/>
  <protectedRanges>
    <protectedRange sqref="A8:A15" name="Range 1_1_1"/>
    <protectedRange sqref="B7:C7 C1:C3 E7" name="Range7_1_1"/>
    <protectedRange sqref="F7 L1:L6" name="Range7_1_2"/>
  </protectedRanges>
  <mergeCells count="7">
    <mergeCell ref="F1:M4"/>
    <mergeCell ref="E1:E4"/>
    <mergeCell ref="A6:A7"/>
    <mergeCell ref="A1:B1"/>
    <mergeCell ref="A2:B4"/>
    <mergeCell ref="C1:D1"/>
    <mergeCell ref="C2:D4"/>
  </mergeCells>
  <conditionalFormatting sqref="B8:G15 M8:M15">
    <cfRule type="cellIs" priority="1" dxfId="0" operator="equal" stopIfTrue="1">
      <formula>1</formula>
    </cfRule>
  </conditionalFormatting>
  <printOptions horizontalCentered="1" verticalCentered="1"/>
  <pageMargins left="0.2755905511811024" right="0.4724409448818898" top="0.87" bottom="0.33" header="0.2362204724409449" footer="0.22"/>
  <pageSetup horizontalDpi="300" verticalDpi="300" orientation="landscape" paperSize="9" r:id="rId1"/>
  <headerFooter alignWithMargins="0">
    <oddHeader>&amp;C&amp;"Arial,Bold Italic"&amp;28Scratch  Results</oddHeader>
  </headerFooter>
</worksheet>
</file>

<file path=xl/worksheets/sheet8.xml><?xml version="1.0" encoding="utf-8"?>
<worksheet xmlns="http://schemas.openxmlformats.org/spreadsheetml/2006/main" xmlns:r="http://schemas.openxmlformats.org/officeDocument/2006/relationships">
  <dimension ref="A1:M23"/>
  <sheetViews>
    <sheetView zoomScale="75" zoomScaleNormal="75" workbookViewId="0" topLeftCell="A1">
      <selection activeCell="A2" sqref="A2:B4"/>
    </sheetView>
  </sheetViews>
  <sheetFormatPr defaultColWidth="9.140625" defaultRowHeight="12.75"/>
  <cols>
    <col min="1" max="1" width="25.140625" style="50" customWidth="1"/>
    <col min="2" max="7" width="10.57421875" style="50" customWidth="1"/>
    <col min="8" max="8" width="2.421875" style="50" customWidth="1"/>
    <col min="9" max="9" width="10.7109375" style="50" customWidth="1"/>
    <col min="10" max="10" width="2.140625" style="50" customWidth="1"/>
    <col min="11" max="11" width="10.7109375" style="50" customWidth="1"/>
    <col min="12" max="12" width="2.421875" style="50" customWidth="1"/>
    <col min="13" max="13" width="10.57421875" style="50" customWidth="1"/>
    <col min="14" max="16384" width="9.140625" style="50" customWidth="1"/>
  </cols>
  <sheetData>
    <row r="1" spans="1:13" ht="15.75" customHeight="1">
      <c r="A1" s="193" t="s">
        <v>0</v>
      </c>
      <c r="B1" s="193"/>
      <c r="C1" s="195" t="s">
        <v>1</v>
      </c>
      <c r="D1" s="196"/>
      <c r="E1" s="188" t="s">
        <v>2</v>
      </c>
      <c r="F1" s="179" t="s">
        <v>155</v>
      </c>
      <c r="G1" s="180"/>
      <c r="H1" s="180"/>
      <c r="I1" s="180"/>
      <c r="J1" s="180"/>
      <c r="K1" s="180"/>
      <c r="L1" s="180"/>
      <c r="M1" s="181"/>
    </row>
    <row r="2" spans="1:13" ht="15.75" customHeight="1">
      <c r="A2" s="194" t="s">
        <v>148</v>
      </c>
      <c r="B2" s="194"/>
      <c r="C2" s="197">
        <v>38422</v>
      </c>
      <c r="D2" s="198"/>
      <c r="E2" s="189"/>
      <c r="F2" s="182"/>
      <c r="G2" s="183"/>
      <c r="H2" s="183"/>
      <c r="I2" s="183"/>
      <c r="J2" s="183"/>
      <c r="K2" s="183"/>
      <c r="L2" s="183"/>
      <c r="M2" s="184"/>
    </row>
    <row r="3" spans="1:13" ht="15.75" customHeight="1">
      <c r="A3" s="194"/>
      <c r="B3" s="194"/>
      <c r="C3" s="199"/>
      <c r="D3" s="198"/>
      <c r="E3" s="189"/>
      <c r="F3" s="182"/>
      <c r="G3" s="183"/>
      <c r="H3" s="183"/>
      <c r="I3" s="183"/>
      <c r="J3" s="183"/>
      <c r="K3" s="183"/>
      <c r="L3" s="183"/>
      <c r="M3" s="184"/>
    </row>
    <row r="4" spans="1:13" ht="15.75" customHeight="1">
      <c r="A4" s="194"/>
      <c r="B4" s="194"/>
      <c r="C4" s="200"/>
      <c r="D4" s="170"/>
      <c r="E4" s="190"/>
      <c r="F4" s="185"/>
      <c r="G4" s="186"/>
      <c r="H4" s="186"/>
      <c r="I4" s="186"/>
      <c r="J4" s="186"/>
      <c r="K4" s="186"/>
      <c r="L4" s="186"/>
      <c r="M4" s="187"/>
    </row>
    <row r="5" spans="1:13" ht="9.75" customHeight="1">
      <c r="A5" s="49"/>
      <c r="B5" s="46"/>
      <c r="C5" s="46"/>
      <c r="D5" s="46"/>
      <c r="E5" s="46"/>
      <c r="F5" s="46"/>
      <c r="G5" s="46"/>
      <c r="H5" s="45"/>
      <c r="I5" s="46"/>
      <c r="J5" s="46"/>
      <c r="K5" s="46"/>
      <c r="L5" s="46"/>
      <c r="M5" s="51"/>
    </row>
    <row r="6" spans="1:13" ht="27" customHeight="1">
      <c r="A6" s="191" t="s">
        <v>6</v>
      </c>
      <c r="B6" s="114" t="s">
        <v>0</v>
      </c>
      <c r="C6" s="115"/>
      <c r="D6" s="115"/>
      <c r="E6" s="115"/>
      <c r="F6" s="115"/>
      <c r="G6" s="116"/>
      <c r="H6" s="117"/>
      <c r="I6" s="118"/>
      <c r="J6" s="118"/>
      <c r="K6" s="118"/>
      <c r="L6" s="118"/>
      <c r="M6" s="119"/>
    </row>
    <row r="7" spans="1:13" ht="35.25" customHeight="1">
      <c r="A7" s="192"/>
      <c r="B7" s="116">
        <v>1</v>
      </c>
      <c r="C7" s="120">
        <v>2</v>
      </c>
      <c r="D7" s="120">
        <v>3</v>
      </c>
      <c r="E7" s="120">
        <v>4</v>
      </c>
      <c r="F7" s="120">
        <v>5</v>
      </c>
      <c r="G7" s="120">
        <v>6</v>
      </c>
      <c r="H7" s="118"/>
      <c r="I7" s="120" t="s">
        <v>138</v>
      </c>
      <c r="J7" s="118"/>
      <c r="K7" s="120" t="s">
        <v>8</v>
      </c>
      <c r="L7" s="118"/>
      <c r="M7" s="120" t="s">
        <v>7</v>
      </c>
    </row>
    <row r="8" spans="1:13" ht="30" customHeight="1">
      <c r="A8" s="121" t="s">
        <v>10</v>
      </c>
      <c r="B8" s="40">
        <v>1</v>
      </c>
      <c r="C8" s="40">
        <v>2</v>
      </c>
      <c r="D8" s="122">
        <v>1</v>
      </c>
      <c r="E8" s="40">
        <v>1</v>
      </c>
      <c r="F8" s="40">
        <v>2</v>
      </c>
      <c r="G8" s="40">
        <v>1</v>
      </c>
      <c r="H8" s="41"/>
      <c r="I8" s="10"/>
      <c r="J8" s="41"/>
      <c r="K8" s="55">
        <f aca="true" t="shared" si="0" ref="K8:K16">SUM(B8:I8)</f>
        <v>8</v>
      </c>
      <c r="L8" s="1"/>
      <c r="M8" s="40">
        <f aca="true" t="shared" si="1" ref="M8:M13">RANK(K8,$K$8:$K$16,1)</f>
        <v>1</v>
      </c>
    </row>
    <row r="9" spans="1:13" ht="30" customHeight="1">
      <c r="A9" s="121" t="s">
        <v>36</v>
      </c>
      <c r="B9" s="40">
        <v>2</v>
      </c>
      <c r="C9" s="40">
        <v>9</v>
      </c>
      <c r="D9" s="122">
        <v>2</v>
      </c>
      <c r="E9" s="40">
        <v>3</v>
      </c>
      <c r="F9" s="40">
        <v>1</v>
      </c>
      <c r="G9" s="40">
        <v>2</v>
      </c>
      <c r="H9" s="41"/>
      <c r="I9" s="10"/>
      <c r="J9" s="41"/>
      <c r="K9" s="55">
        <f t="shared" si="0"/>
        <v>19</v>
      </c>
      <c r="L9" s="1"/>
      <c r="M9" s="40">
        <f t="shared" si="1"/>
        <v>2</v>
      </c>
    </row>
    <row r="10" spans="1:13" ht="30" customHeight="1">
      <c r="A10" s="121" t="s">
        <v>39</v>
      </c>
      <c r="B10" s="40">
        <v>5</v>
      </c>
      <c r="C10" s="40">
        <v>3</v>
      </c>
      <c r="D10" s="122">
        <v>4</v>
      </c>
      <c r="E10" s="40">
        <v>4</v>
      </c>
      <c r="F10" s="40">
        <v>3</v>
      </c>
      <c r="G10" s="40">
        <v>5</v>
      </c>
      <c r="H10" s="41"/>
      <c r="I10" s="10"/>
      <c r="J10" s="41"/>
      <c r="K10" s="55">
        <f t="shared" si="0"/>
        <v>24</v>
      </c>
      <c r="L10" s="1"/>
      <c r="M10" s="40">
        <f t="shared" si="1"/>
        <v>3</v>
      </c>
    </row>
    <row r="11" spans="1:13" ht="30" customHeight="1">
      <c r="A11" s="121" t="s">
        <v>94</v>
      </c>
      <c r="B11" s="40">
        <v>4</v>
      </c>
      <c r="C11" s="40">
        <v>5</v>
      </c>
      <c r="D11" s="122">
        <v>5</v>
      </c>
      <c r="E11" s="40">
        <v>2</v>
      </c>
      <c r="F11" s="40">
        <v>5</v>
      </c>
      <c r="G11" s="40">
        <v>4</v>
      </c>
      <c r="H11" s="41"/>
      <c r="I11" s="10">
        <v>2</v>
      </c>
      <c r="J11" s="41"/>
      <c r="K11" s="55">
        <f t="shared" si="0"/>
        <v>27</v>
      </c>
      <c r="L11" s="1"/>
      <c r="M11" s="40">
        <f t="shared" si="1"/>
        <v>4</v>
      </c>
    </row>
    <row r="12" spans="1:13" ht="30" customHeight="1">
      <c r="A12" s="121" t="s">
        <v>9</v>
      </c>
      <c r="B12" s="40">
        <v>7</v>
      </c>
      <c r="C12" s="40">
        <v>1</v>
      </c>
      <c r="D12" s="122">
        <v>3</v>
      </c>
      <c r="E12" s="40">
        <v>7</v>
      </c>
      <c r="F12" s="40">
        <v>6</v>
      </c>
      <c r="G12" s="40">
        <v>7</v>
      </c>
      <c r="H12" s="65"/>
      <c r="I12" s="10"/>
      <c r="J12" s="65"/>
      <c r="K12" s="55">
        <f t="shared" si="0"/>
        <v>31</v>
      </c>
      <c r="L12" s="62"/>
      <c r="M12" s="40">
        <f t="shared" si="1"/>
        <v>5</v>
      </c>
    </row>
    <row r="13" spans="1:13" ht="30" customHeight="1">
      <c r="A13" s="121" t="s">
        <v>12</v>
      </c>
      <c r="B13" s="40">
        <v>9</v>
      </c>
      <c r="C13" s="40">
        <v>8</v>
      </c>
      <c r="D13" s="122">
        <v>9</v>
      </c>
      <c r="E13" s="40">
        <v>5</v>
      </c>
      <c r="F13" s="40">
        <v>4</v>
      </c>
      <c r="G13" s="40">
        <v>3</v>
      </c>
      <c r="H13" s="65"/>
      <c r="I13" s="10"/>
      <c r="J13" s="42"/>
      <c r="K13" s="55">
        <f t="shared" si="0"/>
        <v>38</v>
      </c>
      <c r="L13" s="1"/>
      <c r="M13" s="40">
        <f t="shared" si="1"/>
        <v>6</v>
      </c>
    </row>
    <row r="14" spans="1:13" ht="30" customHeight="1">
      <c r="A14" s="121" t="s">
        <v>38</v>
      </c>
      <c r="B14" s="40">
        <v>6</v>
      </c>
      <c r="C14" s="40">
        <v>4</v>
      </c>
      <c r="D14" s="40">
        <v>6</v>
      </c>
      <c r="E14" s="40">
        <v>6</v>
      </c>
      <c r="F14" s="40">
        <v>8</v>
      </c>
      <c r="G14" s="40">
        <v>8</v>
      </c>
      <c r="H14" s="61"/>
      <c r="I14" s="58"/>
      <c r="J14" s="61"/>
      <c r="K14" s="55">
        <f t="shared" si="0"/>
        <v>38</v>
      </c>
      <c r="L14" s="9"/>
      <c r="M14" s="40">
        <v>7</v>
      </c>
    </row>
    <row r="15" spans="1:13" ht="30" customHeight="1">
      <c r="A15" s="44" t="s">
        <v>44</v>
      </c>
      <c r="B15" s="40">
        <v>3</v>
      </c>
      <c r="C15" s="40">
        <v>7</v>
      </c>
      <c r="D15" s="122">
        <v>7</v>
      </c>
      <c r="E15" s="40">
        <v>9</v>
      </c>
      <c r="F15" s="40">
        <v>7</v>
      </c>
      <c r="G15" s="40">
        <v>6</v>
      </c>
      <c r="H15" s="61"/>
      <c r="I15" s="10">
        <v>2</v>
      </c>
      <c r="J15" s="61"/>
      <c r="K15" s="55">
        <f t="shared" si="0"/>
        <v>41</v>
      </c>
      <c r="L15" s="9"/>
      <c r="M15" s="40">
        <v>8</v>
      </c>
    </row>
    <row r="16" spans="1:13" ht="30" customHeight="1">
      <c r="A16" s="44" t="s">
        <v>149</v>
      </c>
      <c r="B16" s="55">
        <v>8</v>
      </c>
      <c r="C16" s="55">
        <v>6</v>
      </c>
      <c r="D16" s="122">
        <v>8</v>
      </c>
      <c r="E16" s="40">
        <v>8</v>
      </c>
      <c r="F16" s="40">
        <v>9</v>
      </c>
      <c r="G16" s="40">
        <v>9</v>
      </c>
      <c r="H16" s="55"/>
      <c r="I16" s="10"/>
      <c r="J16" s="55"/>
      <c r="K16" s="55">
        <f t="shared" si="0"/>
        <v>48</v>
      </c>
      <c r="L16" s="64"/>
      <c r="M16" s="40">
        <f>RANK(K16,$K$8:$K$16,1)</f>
        <v>9</v>
      </c>
    </row>
    <row r="17" spans="1:13" ht="27" customHeight="1">
      <c r="A17" s="77" t="s">
        <v>102</v>
      </c>
      <c r="C17" s="78"/>
      <c r="D17" s="78"/>
      <c r="E17" s="78"/>
      <c r="F17" s="78"/>
      <c r="G17" s="78"/>
      <c r="H17" s="78"/>
      <c r="I17" s="78"/>
      <c r="J17" s="78"/>
      <c r="K17" s="78"/>
      <c r="L17" s="78"/>
      <c r="M17" s="78"/>
    </row>
    <row r="18" spans="2:11" ht="27" customHeight="1">
      <c r="B18" s="123" t="s">
        <v>95</v>
      </c>
      <c r="C18" s="66" t="s">
        <v>96</v>
      </c>
      <c r="D18" s="67" t="s">
        <v>97</v>
      </c>
      <c r="E18" s="68" t="s">
        <v>98</v>
      </c>
      <c r="F18" s="69"/>
      <c r="J18" s="69"/>
      <c r="K18" s="69"/>
    </row>
    <row r="19" spans="3:11" ht="27" customHeight="1">
      <c r="C19" s="69"/>
      <c r="D19" s="70"/>
      <c r="E19" s="69"/>
      <c r="F19" s="69"/>
      <c r="I19" s="70"/>
      <c r="J19" s="69"/>
      <c r="K19" s="69"/>
    </row>
    <row r="20" spans="3:11" ht="27" customHeight="1">
      <c r="C20" s="69"/>
      <c r="D20" s="70"/>
      <c r="E20" s="69"/>
      <c r="F20" s="69"/>
      <c r="I20" s="70"/>
      <c r="J20" s="69"/>
      <c r="K20" s="69"/>
    </row>
    <row r="21" spans="3:11" ht="27" customHeight="1">
      <c r="C21" s="69"/>
      <c r="D21" s="70"/>
      <c r="E21" s="69"/>
      <c r="F21" s="69"/>
      <c r="I21" s="70"/>
      <c r="J21" s="69"/>
      <c r="K21" s="69"/>
    </row>
    <row r="22" spans="2:11" ht="15">
      <c r="B22" s="70"/>
      <c r="C22" s="69"/>
      <c r="D22" s="70"/>
      <c r="E22" s="69"/>
      <c r="F22" s="69"/>
      <c r="I22" s="70"/>
      <c r="J22" s="69"/>
      <c r="K22" s="69"/>
    </row>
    <row r="23" spans="2:11" ht="15">
      <c r="B23" s="70"/>
      <c r="C23" s="69"/>
      <c r="D23" s="70"/>
      <c r="E23" s="69"/>
      <c r="F23" s="69"/>
      <c r="I23" s="70"/>
      <c r="J23" s="69"/>
      <c r="K23" s="69"/>
    </row>
  </sheetData>
  <sheetProtection/>
  <protectedRanges>
    <protectedRange sqref="A8:A16" name="Range 1_1_1"/>
    <protectedRange sqref="B7:C7 C1:C3 E7" name="Range7_1_1"/>
    <protectedRange sqref="F7 L1:L6" name="Range7_1_2"/>
  </protectedRanges>
  <mergeCells count="7">
    <mergeCell ref="F1:M4"/>
    <mergeCell ref="E1:E4"/>
    <mergeCell ref="A6:A7"/>
    <mergeCell ref="A1:B1"/>
    <mergeCell ref="A2:B4"/>
    <mergeCell ref="C1:D1"/>
    <mergeCell ref="C2:D4"/>
  </mergeCells>
  <conditionalFormatting sqref="B8:G16 M8:M16">
    <cfRule type="cellIs" priority="1" dxfId="0" operator="equal" stopIfTrue="1">
      <formula>1</formula>
    </cfRule>
  </conditionalFormatting>
  <printOptions horizontalCentered="1" verticalCentered="1"/>
  <pageMargins left="0.2755905511811024" right="0.4724409448818898" top="0.87" bottom="0.33" header="0.2362204724409449" footer="0.22"/>
  <pageSetup horizontalDpi="300" verticalDpi="300" orientation="landscape" paperSize="9" r:id="rId1"/>
  <headerFooter alignWithMargins="0">
    <oddHeader>&amp;C&amp;"Arial,Bold Italic"&amp;28Scratch  Results</oddHeader>
  </headerFooter>
</worksheet>
</file>

<file path=xl/worksheets/sheet9.xml><?xml version="1.0" encoding="utf-8"?>
<worksheet xmlns="http://schemas.openxmlformats.org/spreadsheetml/2006/main" xmlns:r="http://schemas.openxmlformats.org/officeDocument/2006/relationships">
  <dimension ref="A1:M23"/>
  <sheetViews>
    <sheetView zoomScale="75" zoomScaleNormal="75" workbookViewId="0" topLeftCell="A1">
      <selection activeCell="M16" sqref="M16"/>
    </sheetView>
  </sheetViews>
  <sheetFormatPr defaultColWidth="9.140625" defaultRowHeight="12.75"/>
  <cols>
    <col min="1" max="1" width="25.140625" style="50" customWidth="1"/>
    <col min="2" max="7" width="10.57421875" style="50" customWidth="1"/>
    <col min="8" max="8" width="2.421875" style="50" customWidth="1"/>
    <col min="9" max="9" width="10.7109375" style="50" customWidth="1"/>
    <col min="10" max="10" width="2.140625" style="50" customWidth="1"/>
    <col min="11" max="11" width="10.7109375" style="50" customWidth="1"/>
    <col min="12" max="12" width="2.421875" style="50" customWidth="1"/>
    <col min="13" max="13" width="10.57421875" style="50" customWidth="1"/>
    <col min="14" max="16384" width="9.140625" style="50" customWidth="1"/>
  </cols>
  <sheetData>
    <row r="1" spans="1:13" ht="15.75" customHeight="1">
      <c r="A1" s="193" t="s">
        <v>0</v>
      </c>
      <c r="B1" s="193"/>
      <c r="C1" s="195" t="s">
        <v>1</v>
      </c>
      <c r="D1" s="196"/>
      <c r="E1" s="188" t="s">
        <v>2</v>
      </c>
      <c r="F1" s="179" t="s">
        <v>136</v>
      </c>
      <c r="G1" s="180"/>
      <c r="H1" s="180"/>
      <c r="I1" s="180"/>
      <c r="J1" s="180"/>
      <c r="K1" s="180"/>
      <c r="L1" s="180"/>
      <c r="M1" s="181"/>
    </row>
    <row r="2" spans="1:13" ht="15.75" customHeight="1">
      <c r="A2" s="194" t="s">
        <v>137</v>
      </c>
      <c r="B2" s="194"/>
      <c r="C2" s="197">
        <v>38387</v>
      </c>
      <c r="D2" s="198"/>
      <c r="E2" s="189"/>
      <c r="F2" s="182"/>
      <c r="G2" s="183"/>
      <c r="H2" s="183"/>
      <c r="I2" s="183"/>
      <c r="J2" s="183"/>
      <c r="K2" s="183"/>
      <c r="L2" s="183"/>
      <c r="M2" s="184"/>
    </row>
    <row r="3" spans="1:13" ht="15.75" customHeight="1">
      <c r="A3" s="194"/>
      <c r="B3" s="194"/>
      <c r="C3" s="199"/>
      <c r="D3" s="198"/>
      <c r="E3" s="189"/>
      <c r="F3" s="182"/>
      <c r="G3" s="183"/>
      <c r="H3" s="183"/>
      <c r="I3" s="183"/>
      <c r="J3" s="183"/>
      <c r="K3" s="183"/>
      <c r="L3" s="183"/>
      <c r="M3" s="184"/>
    </row>
    <row r="4" spans="1:13" ht="15.75" customHeight="1">
      <c r="A4" s="194"/>
      <c r="B4" s="194"/>
      <c r="C4" s="200"/>
      <c r="D4" s="170"/>
      <c r="E4" s="190"/>
      <c r="F4" s="185"/>
      <c r="G4" s="186"/>
      <c r="H4" s="186"/>
      <c r="I4" s="186"/>
      <c r="J4" s="186"/>
      <c r="K4" s="186"/>
      <c r="L4" s="186"/>
      <c r="M4" s="187"/>
    </row>
    <row r="5" spans="1:13" ht="9.75" customHeight="1">
      <c r="A5" s="49"/>
      <c r="B5" s="46"/>
      <c r="C5" s="46"/>
      <c r="D5" s="46"/>
      <c r="E5" s="46"/>
      <c r="F5" s="46"/>
      <c r="G5" s="46"/>
      <c r="H5" s="45"/>
      <c r="I5" s="46"/>
      <c r="J5" s="46"/>
      <c r="K5" s="46"/>
      <c r="L5" s="46"/>
      <c r="M5" s="51"/>
    </row>
    <row r="6" spans="1:13" ht="27" customHeight="1">
      <c r="A6" s="191" t="s">
        <v>6</v>
      </c>
      <c r="B6" s="114" t="s">
        <v>0</v>
      </c>
      <c r="C6" s="115"/>
      <c r="D6" s="115"/>
      <c r="E6" s="115"/>
      <c r="F6" s="115"/>
      <c r="G6" s="116"/>
      <c r="H6" s="117"/>
      <c r="I6" s="118"/>
      <c r="J6" s="118"/>
      <c r="K6" s="118"/>
      <c r="L6" s="118"/>
      <c r="M6" s="119"/>
    </row>
    <row r="7" spans="1:13" ht="35.25" customHeight="1">
      <c r="A7" s="192"/>
      <c r="B7" s="116">
        <v>1</v>
      </c>
      <c r="C7" s="120">
        <v>2</v>
      </c>
      <c r="D7" s="120">
        <v>3</v>
      </c>
      <c r="E7" s="120">
        <v>4</v>
      </c>
      <c r="F7" s="120">
        <v>5</v>
      </c>
      <c r="G7" s="120">
        <v>6</v>
      </c>
      <c r="H7" s="118"/>
      <c r="I7" s="120" t="s">
        <v>138</v>
      </c>
      <c r="J7" s="118"/>
      <c r="K7" s="120" t="s">
        <v>8</v>
      </c>
      <c r="L7" s="118"/>
      <c r="M7" s="120" t="s">
        <v>7</v>
      </c>
    </row>
    <row r="8" spans="1:13" ht="30" customHeight="1">
      <c r="A8" s="121" t="s">
        <v>10</v>
      </c>
      <c r="B8" s="40">
        <v>1</v>
      </c>
      <c r="C8" s="40">
        <v>1</v>
      </c>
      <c r="D8" s="122">
        <v>2</v>
      </c>
      <c r="E8" s="40">
        <v>1</v>
      </c>
      <c r="F8" s="40">
        <v>3</v>
      </c>
      <c r="G8" s="40">
        <v>2</v>
      </c>
      <c r="H8" s="41"/>
      <c r="I8" s="10"/>
      <c r="J8" s="41"/>
      <c r="K8" s="55">
        <f aca="true" t="shared" si="0" ref="K8:K16">SUM(B8:I8)</f>
        <v>10</v>
      </c>
      <c r="L8" s="1"/>
      <c r="M8" s="40">
        <f aca="true" t="shared" si="1" ref="M8:M16">RANK(K8,$K$8:$K$16,1)</f>
        <v>1</v>
      </c>
    </row>
    <row r="9" spans="1:13" ht="30" customHeight="1">
      <c r="A9" s="121" t="s">
        <v>39</v>
      </c>
      <c r="B9" s="40">
        <v>5</v>
      </c>
      <c r="C9" s="40">
        <v>3</v>
      </c>
      <c r="D9" s="122">
        <v>1</v>
      </c>
      <c r="E9" s="40">
        <v>2</v>
      </c>
      <c r="F9" s="40">
        <v>2</v>
      </c>
      <c r="G9" s="40">
        <v>1</v>
      </c>
      <c r="H9" s="41"/>
      <c r="I9" s="10"/>
      <c r="J9" s="41"/>
      <c r="K9" s="55">
        <f t="shared" si="0"/>
        <v>14</v>
      </c>
      <c r="L9" s="1"/>
      <c r="M9" s="40">
        <f t="shared" si="1"/>
        <v>2</v>
      </c>
    </row>
    <row r="10" spans="1:13" ht="30" customHeight="1">
      <c r="A10" s="121" t="s">
        <v>94</v>
      </c>
      <c r="B10" s="40">
        <v>6</v>
      </c>
      <c r="C10" s="40">
        <v>6</v>
      </c>
      <c r="D10" s="122">
        <v>3</v>
      </c>
      <c r="E10" s="40">
        <v>3</v>
      </c>
      <c r="F10" s="40">
        <v>4</v>
      </c>
      <c r="G10" s="40">
        <v>6</v>
      </c>
      <c r="H10" s="41"/>
      <c r="I10" s="10"/>
      <c r="J10" s="41"/>
      <c r="K10" s="55">
        <f t="shared" si="0"/>
        <v>28</v>
      </c>
      <c r="L10" s="1"/>
      <c r="M10" s="40">
        <f t="shared" si="1"/>
        <v>3</v>
      </c>
    </row>
    <row r="11" spans="1:13" ht="30" customHeight="1">
      <c r="A11" s="121" t="s">
        <v>36</v>
      </c>
      <c r="B11" s="40">
        <v>3</v>
      </c>
      <c r="C11" s="40">
        <v>4</v>
      </c>
      <c r="D11" s="122">
        <v>7</v>
      </c>
      <c r="E11" s="40">
        <v>8</v>
      </c>
      <c r="F11" s="40">
        <v>1</v>
      </c>
      <c r="G11" s="40">
        <v>5</v>
      </c>
      <c r="H11" s="41"/>
      <c r="I11" s="10">
        <v>3</v>
      </c>
      <c r="J11" s="41"/>
      <c r="K11" s="55">
        <f t="shared" si="0"/>
        <v>31</v>
      </c>
      <c r="L11" s="1"/>
      <c r="M11" s="40">
        <f t="shared" si="1"/>
        <v>4</v>
      </c>
    </row>
    <row r="12" spans="1:13" ht="30" customHeight="1">
      <c r="A12" s="121" t="s">
        <v>38</v>
      </c>
      <c r="B12" s="40">
        <v>2</v>
      </c>
      <c r="C12" s="40">
        <v>2</v>
      </c>
      <c r="D12" s="122">
        <v>6</v>
      </c>
      <c r="E12" s="40">
        <v>6</v>
      </c>
      <c r="F12" s="40">
        <v>8</v>
      </c>
      <c r="G12" s="40">
        <v>8</v>
      </c>
      <c r="H12" s="41"/>
      <c r="I12" s="10">
        <v>2</v>
      </c>
      <c r="J12" s="41"/>
      <c r="K12" s="55">
        <f t="shared" si="0"/>
        <v>34</v>
      </c>
      <c r="L12" s="9"/>
      <c r="M12" s="40">
        <f t="shared" si="1"/>
        <v>5</v>
      </c>
    </row>
    <row r="13" spans="1:13" ht="30" customHeight="1">
      <c r="A13" s="121" t="s">
        <v>12</v>
      </c>
      <c r="B13" s="40">
        <v>8</v>
      </c>
      <c r="C13" s="40">
        <v>7</v>
      </c>
      <c r="D13" s="122">
        <v>4</v>
      </c>
      <c r="E13" s="40">
        <v>4</v>
      </c>
      <c r="F13" s="40">
        <v>5</v>
      </c>
      <c r="G13" s="40">
        <v>4</v>
      </c>
      <c r="H13" s="65"/>
      <c r="I13" s="10">
        <v>3</v>
      </c>
      <c r="J13" s="42"/>
      <c r="K13" s="55">
        <f t="shared" si="0"/>
        <v>35</v>
      </c>
      <c r="L13" s="1"/>
      <c r="M13" s="40">
        <f t="shared" si="1"/>
        <v>6</v>
      </c>
    </row>
    <row r="14" spans="1:13" ht="30" customHeight="1">
      <c r="A14" s="121" t="s">
        <v>9</v>
      </c>
      <c r="B14" s="40">
        <v>7</v>
      </c>
      <c r="C14" s="123">
        <v>10</v>
      </c>
      <c r="D14" s="40">
        <v>5</v>
      </c>
      <c r="E14" s="40">
        <v>5</v>
      </c>
      <c r="F14" s="40">
        <v>6</v>
      </c>
      <c r="G14" s="40">
        <v>3</v>
      </c>
      <c r="H14" s="57"/>
      <c r="I14" s="58">
        <v>2</v>
      </c>
      <c r="J14" s="57"/>
      <c r="K14" s="55">
        <f t="shared" si="0"/>
        <v>38</v>
      </c>
      <c r="L14" s="62"/>
      <c r="M14" s="40">
        <f t="shared" si="1"/>
        <v>7</v>
      </c>
    </row>
    <row r="15" spans="1:13" ht="30" customHeight="1">
      <c r="A15" s="44" t="s">
        <v>44</v>
      </c>
      <c r="B15" s="40">
        <v>4</v>
      </c>
      <c r="C15" s="40">
        <v>5</v>
      </c>
      <c r="D15" s="122">
        <v>8</v>
      </c>
      <c r="E15" s="40">
        <v>7</v>
      </c>
      <c r="F15" s="40">
        <v>7</v>
      </c>
      <c r="G15" s="40">
        <v>7</v>
      </c>
      <c r="H15" s="61"/>
      <c r="I15" s="10"/>
      <c r="J15" s="61"/>
      <c r="K15" s="55">
        <f t="shared" si="0"/>
        <v>38</v>
      </c>
      <c r="L15" s="9"/>
      <c r="M15" s="40">
        <v>8</v>
      </c>
    </row>
    <row r="16" spans="1:13" ht="30" customHeight="1">
      <c r="A16" s="44" t="s">
        <v>11</v>
      </c>
      <c r="B16" s="124">
        <v>10</v>
      </c>
      <c r="C16" s="124">
        <v>10</v>
      </c>
      <c r="D16" s="125">
        <v>10</v>
      </c>
      <c r="E16" s="123">
        <v>10</v>
      </c>
      <c r="F16" s="123">
        <v>10</v>
      </c>
      <c r="G16" s="123">
        <v>10</v>
      </c>
      <c r="H16" s="55"/>
      <c r="I16" s="10"/>
      <c r="J16" s="55"/>
      <c r="K16" s="55">
        <f t="shared" si="0"/>
        <v>60</v>
      </c>
      <c r="L16" s="64"/>
      <c r="M16" s="40">
        <f t="shared" si="1"/>
        <v>9</v>
      </c>
    </row>
    <row r="17" spans="1:13" ht="27" customHeight="1">
      <c r="A17" s="77" t="s">
        <v>102</v>
      </c>
      <c r="C17" s="78"/>
      <c r="D17" s="78"/>
      <c r="E17" s="78"/>
      <c r="F17" s="78"/>
      <c r="G17" s="78"/>
      <c r="H17" s="78"/>
      <c r="I17" s="78"/>
      <c r="J17" s="78"/>
      <c r="K17" s="78"/>
      <c r="L17" s="78"/>
      <c r="M17" s="78"/>
    </row>
    <row r="18" spans="2:11" ht="27" customHeight="1">
      <c r="B18" s="123" t="s">
        <v>95</v>
      </c>
      <c r="C18" s="66" t="s">
        <v>96</v>
      </c>
      <c r="D18" s="67" t="s">
        <v>97</v>
      </c>
      <c r="E18" s="68" t="s">
        <v>98</v>
      </c>
      <c r="F18" s="69"/>
      <c r="J18" s="69"/>
      <c r="K18" s="69"/>
    </row>
    <row r="19" spans="3:11" ht="27" customHeight="1">
      <c r="C19" s="69"/>
      <c r="D19" s="70"/>
      <c r="E19" s="69"/>
      <c r="F19" s="69"/>
      <c r="I19" s="70"/>
      <c r="J19" s="69"/>
      <c r="K19" s="69"/>
    </row>
    <row r="20" spans="3:11" ht="27" customHeight="1">
      <c r="C20" s="69"/>
      <c r="D20" s="70"/>
      <c r="E20" s="69"/>
      <c r="F20" s="69"/>
      <c r="I20" s="70"/>
      <c r="J20" s="69"/>
      <c r="K20" s="69"/>
    </row>
    <row r="21" spans="3:11" ht="27" customHeight="1">
      <c r="C21" s="69"/>
      <c r="D21" s="70"/>
      <c r="E21" s="69"/>
      <c r="F21" s="69"/>
      <c r="I21" s="70"/>
      <c r="J21" s="69"/>
      <c r="K21" s="69"/>
    </row>
    <row r="22" spans="2:11" ht="15">
      <c r="B22" s="70"/>
      <c r="C22" s="69"/>
      <c r="D22" s="70"/>
      <c r="E22" s="69"/>
      <c r="F22" s="69"/>
      <c r="I22" s="70"/>
      <c r="J22" s="69"/>
      <c r="K22" s="69"/>
    </row>
    <row r="23" spans="2:11" ht="15">
      <c r="B23" s="70"/>
      <c r="C23" s="69"/>
      <c r="D23" s="70"/>
      <c r="E23" s="69"/>
      <c r="F23" s="69"/>
      <c r="I23" s="70"/>
      <c r="J23" s="69"/>
      <c r="K23" s="69"/>
    </row>
  </sheetData>
  <sheetProtection/>
  <protectedRanges>
    <protectedRange sqref="A8:A16" name="Range 1_1_1"/>
    <protectedRange sqref="B7:C7 C1:C3 E7" name="Range7_1_1"/>
    <protectedRange sqref="F7 L1:L6" name="Range7_1_2"/>
  </protectedRanges>
  <mergeCells count="7">
    <mergeCell ref="F1:M4"/>
    <mergeCell ref="E1:E4"/>
    <mergeCell ref="A6:A7"/>
    <mergeCell ref="A1:B1"/>
    <mergeCell ref="A2:B4"/>
    <mergeCell ref="C1:D1"/>
    <mergeCell ref="C2:D4"/>
  </mergeCells>
  <conditionalFormatting sqref="B8:G16 M8:M16">
    <cfRule type="cellIs" priority="1" dxfId="0" operator="equal" stopIfTrue="1">
      <formula>1</formula>
    </cfRule>
  </conditionalFormatting>
  <printOptions horizontalCentered="1" verticalCentered="1"/>
  <pageMargins left="0.2755905511811024" right="0.4724409448818898" top="0.87" bottom="0.33" header="0.2362204724409449" footer="0.22"/>
  <pageSetup horizontalDpi="300" verticalDpi="300" orientation="landscape" paperSize="9" r:id="rId1"/>
  <headerFooter alignWithMargins="0">
    <oddHeader>&amp;C&amp;"Arial,Bold Italic"&amp;28Scratch  Results</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Dave Clark</dc:creator>
  <cp:keywords/>
  <dc:description/>
  <cp:lastModifiedBy>mu50391</cp:lastModifiedBy>
  <cp:lastPrinted>2004-09-19T02:38:03Z</cp:lastPrinted>
  <dcterms:created xsi:type="dcterms:W3CDTF">2002-10-14T05:27:16Z</dcterms:created>
  <dcterms:modified xsi:type="dcterms:W3CDTF">2005-09-18T10:51:11Z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-332515545</vt:i4>
  </property>
  <property fmtid="{D5CDD505-2E9C-101B-9397-08002B2CF9AE}" pid="3" name="_EmailSubject">
    <vt:lpwstr>Start of the new season 2004 - 2005 - 1st Octber 2004 </vt:lpwstr>
  </property>
  <property fmtid="{D5CDD505-2E9C-101B-9397-08002B2CF9AE}" pid="4" name="_AuthorEmail">
    <vt:lpwstr>clarkd@omantel.net.om</vt:lpwstr>
  </property>
  <property fmtid="{D5CDD505-2E9C-101B-9397-08002B2CF9AE}" pid="5" name="_AuthorEmailDisplayName">
    <vt:lpwstr>Dave Clark</vt:lpwstr>
  </property>
  <property fmtid="{D5CDD505-2E9C-101B-9397-08002B2CF9AE}" pid="6" name="_ReviewingToolsShownOnce">
    <vt:lpwstr/>
  </property>
</Properties>
</file>